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060" windowHeight="213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'Foaie1'!$A$1:$N$103</definedName>
  </definedNames>
  <calcPr fullCalcOnLoad="1"/>
</workbook>
</file>

<file path=xl/sharedStrings.xml><?xml version="1.0" encoding="utf-8"?>
<sst xmlns="http://schemas.openxmlformats.org/spreadsheetml/2006/main" count="241" uniqueCount="142">
  <si>
    <t>NUME</t>
  </si>
  <si>
    <t>PRENUME</t>
  </si>
  <si>
    <t>COEFICIENT</t>
  </si>
  <si>
    <t>SALARIU GRADAȚIA VECHIME 1</t>
  </si>
  <si>
    <t>SALARIU GRADAȚIA VECHIME 2</t>
  </si>
  <si>
    <t>SALARIU GRADAȚIA VECHIME 3</t>
  </si>
  <si>
    <t>SALARIU GRADAȚIA VECHIME 4</t>
  </si>
  <si>
    <t>SALARIU GRADAȚIA VECHIME 5</t>
  </si>
  <si>
    <t>ȘTEFAN</t>
  </si>
  <si>
    <t>LUCIAN</t>
  </si>
  <si>
    <t>SECRETAR UAT</t>
  </si>
  <si>
    <t>LUNGU</t>
  </si>
  <si>
    <t>VLĂSCEANU</t>
  </si>
  <si>
    <t>SILVIA MIHAELA</t>
  </si>
  <si>
    <t xml:space="preserve">STOICESCU </t>
  </si>
  <si>
    <t>ELISABETA</t>
  </si>
  <si>
    <t>ANGELESCU</t>
  </si>
  <si>
    <t>ELENA</t>
  </si>
  <si>
    <t>NEMEȘ</t>
  </si>
  <si>
    <t xml:space="preserve">ELENA DANIELA </t>
  </si>
  <si>
    <t>SAMOILĂ</t>
  </si>
  <si>
    <t>AURELIANA</t>
  </si>
  <si>
    <t xml:space="preserve">DUMITRESCU </t>
  </si>
  <si>
    <t>IONEL</t>
  </si>
  <si>
    <t>BARBU</t>
  </si>
  <si>
    <t>FELICIA</t>
  </si>
  <si>
    <t>GRADAȚIE VECHIME SALARIAT</t>
  </si>
  <si>
    <t>INSPECTOR SUPERIOR 2 URBANISM</t>
  </si>
  <si>
    <t>INSPECTOR SUPERIOR 3 AGRICOL</t>
  </si>
  <si>
    <t>INSPECTOR SUPERIOR 3 CASIERIE</t>
  </si>
  <si>
    <t>INSPECTOR SUPERIOR 3 PERSONAL</t>
  </si>
  <si>
    <t>SIMONA ELENA</t>
  </si>
  <si>
    <t>STOICA</t>
  </si>
  <si>
    <t xml:space="preserve"> ION</t>
  </si>
  <si>
    <t xml:space="preserve">PAZNIC </t>
  </si>
  <si>
    <t xml:space="preserve">DOSARU </t>
  </si>
  <si>
    <t>ION</t>
  </si>
  <si>
    <t>MUSCALU</t>
  </si>
  <si>
    <t>FLORIN</t>
  </si>
  <si>
    <t>VASILE</t>
  </si>
  <si>
    <t>POLIȚIST LOCAL</t>
  </si>
  <si>
    <t>NICOLAE</t>
  </si>
  <si>
    <t>GRIGORESCU</t>
  </si>
  <si>
    <t>PAUNESCU</t>
  </si>
  <si>
    <t>MIHAI</t>
  </si>
  <si>
    <t>NR.</t>
  </si>
  <si>
    <t>ROMÂNIA</t>
  </si>
  <si>
    <t>JUDEȚUL PRAHOVA</t>
  </si>
  <si>
    <t>VASILE DRAGOȘ</t>
  </si>
  <si>
    <t>TOTAL POLIȚIE LOCALĂ</t>
  </si>
  <si>
    <t xml:space="preserve">TOTAL </t>
  </si>
  <si>
    <t>TOTAL INT.</t>
  </si>
  <si>
    <t>SALARIU CONFORMF L 153/2017 GRADAȚIA 0</t>
  </si>
  <si>
    <t>FUNCȚIA PUBLICĂ</t>
  </si>
  <si>
    <t>FUNCȚIA CONTRACTUA-LĂ</t>
  </si>
  <si>
    <t>ALBU</t>
  </si>
  <si>
    <t>CONSTANTIN</t>
  </si>
  <si>
    <t>BULDOEXCAVATORIST</t>
  </si>
  <si>
    <t>5</t>
  </si>
  <si>
    <t xml:space="preserve"> </t>
  </si>
  <si>
    <t>INSPECTOR PRINCIPAL 2</t>
  </si>
  <si>
    <t>SPOR NOAPTE SI HRANA</t>
  </si>
  <si>
    <t>SPOR NOAPTE SI HRANA 400</t>
  </si>
  <si>
    <t>INSPECTOR SUPERIOR 3 IMPOZITE ȘI TAXE</t>
  </si>
  <si>
    <t>si hrana 347 LEI</t>
  </si>
  <si>
    <t>VACANT</t>
  </si>
  <si>
    <t>SALARIU BAZĂ NOU 2023</t>
  </si>
  <si>
    <t xml:space="preserve">     SALARIUL MINIM BAZA DE CALCUL</t>
  </si>
  <si>
    <t>PENRU  2021</t>
  </si>
  <si>
    <t>SALARII FUNCȚIONARI PUBLICI ȘI PERSONAL CONTRACTUAL CONFORM Legii nr. 153/2017,  LEGII NR. 103/2023</t>
  </si>
  <si>
    <t>COMUNA GORNET</t>
  </si>
  <si>
    <t xml:space="preserve">         A  HOTĂRÂRII  GUVERNULUI NR. 1447/2022 ȘI HCL 1/2019</t>
  </si>
  <si>
    <t>INSPECTOR SUPERIOR 2     STARE CIVILĂ</t>
  </si>
  <si>
    <t>CONSILIER ACHIZIȚII PUBLICE PRINCIPAL</t>
  </si>
  <si>
    <t>PASCU</t>
  </si>
  <si>
    <t>OANA CRISTINA</t>
  </si>
  <si>
    <t>INSPECTOR PRINCIPAL  CONTABILITATE</t>
  </si>
  <si>
    <t xml:space="preserve">             </t>
  </si>
  <si>
    <t>CONSILIUL LOCAL GORNET</t>
  </si>
  <si>
    <t xml:space="preserve">                      HOTĂRÂRII  GUVERNULUI NR. 1447/2022</t>
  </si>
  <si>
    <t>SALARIU BAZĂ NOU 2020</t>
  </si>
  <si>
    <t>SI INDEMNIZATIE HRANA</t>
  </si>
  <si>
    <t>DUMITRESCU</t>
  </si>
  <si>
    <t>BIBLIOTECAR</t>
  </si>
  <si>
    <t>TOTAL</t>
  </si>
  <si>
    <t xml:space="preserve">   </t>
  </si>
  <si>
    <t xml:space="preserve">  HOTĂRÂRII  GUVERNULUI NR. 1447/2022</t>
  </si>
  <si>
    <t>SALARIU MINIM BRUT PE TARA 2020</t>
  </si>
  <si>
    <t>SALARIU MINIM BRUT PE TARA 2023</t>
  </si>
  <si>
    <t>NEGOIȚESCU</t>
  </si>
  <si>
    <t>PRIMAR</t>
  </si>
  <si>
    <t>PĂUNESCU</t>
  </si>
  <si>
    <t>DANIEL</t>
  </si>
  <si>
    <t>VICEPRIMAR</t>
  </si>
  <si>
    <t>CONSILIERI LOCALI</t>
  </si>
  <si>
    <t xml:space="preserve">                  831/3 SEDINTE</t>
  </si>
  <si>
    <t>TOTAL DEMNITARI</t>
  </si>
  <si>
    <t xml:space="preserve">FUNCȚIA </t>
  </si>
  <si>
    <t>TUDORAN</t>
  </si>
  <si>
    <t>CARMEN</t>
  </si>
  <si>
    <t>ASISTENT PERSONAL</t>
  </si>
  <si>
    <t>ZAMFIR</t>
  </si>
  <si>
    <t>IONIȚĂ</t>
  </si>
  <si>
    <t>VASILICA RAMONA</t>
  </si>
  <si>
    <t>SIMION</t>
  </si>
  <si>
    <t>CORINA</t>
  </si>
  <si>
    <t>IORDACHE</t>
  </si>
  <si>
    <t>CONSTANȚA CATELUȚA</t>
  </si>
  <si>
    <t>CHICIOREANU</t>
  </si>
  <si>
    <t>GEORGIANA cms</t>
  </si>
  <si>
    <t>ANGHEL</t>
  </si>
  <si>
    <t>MARIAN</t>
  </si>
  <si>
    <t>GHEORGHE</t>
  </si>
  <si>
    <t>ONUȚU POPA</t>
  </si>
  <si>
    <t>DANIELA</t>
  </si>
  <si>
    <t>PANĂ</t>
  </si>
  <si>
    <t>CÎRSTEA</t>
  </si>
  <si>
    <t>MARIA</t>
  </si>
  <si>
    <t>RALUCA-MARIANA</t>
  </si>
  <si>
    <t>GEORGIAN BOGDAN</t>
  </si>
  <si>
    <t>STAN</t>
  </si>
  <si>
    <t>IONELA-GEORGIANA</t>
  </si>
  <si>
    <t>STANCIU</t>
  </si>
  <si>
    <t>MIOARA</t>
  </si>
  <si>
    <t>TOMA</t>
  </si>
  <si>
    <t>EUGENIA</t>
  </si>
  <si>
    <t>NEAGU</t>
  </si>
  <si>
    <t>IONUȚ CIPRIAN</t>
  </si>
  <si>
    <t>DOVÂNCĂ</t>
  </si>
  <si>
    <t>RODICA</t>
  </si>
  <si>
    <t xml:space="preserve">BANU </t>
  </si>
  <si>
    <t>DELIA-ELENA</t>
  </si>
  <si>
    <t>DIMA</t>
  </si>
  <si>
    <t>ELENA GEORGIANA</t>
  </si>
  <si>
    <t xml:space="preserve">                                  TOTAL asistenți personali</t>
  </si>
  <si>
    <t xml:space="preserve">                     A  HOTĂRÂRII  GUVERNULUI NR. 1447/2022 ȘI D.P.C.G. NR. 53/2023</t>
  </si>
  <si>
    <t>CONFORM Legii nr. 153/2017,  LEGII NR. 103/2023 A  HOTĂRÂRII  GUVERNULUI NR. 1447/2022 ȘI DPCG NR. 84/2023</t>
  </si>
  <si>
    <r>
      <t>SALARII FUNCȚIONARI PUBLICI ȘI PERSONAL CONTRACTUAL VALABIL DE LA DATA DE 30</t>
    </r>
    <r>
      <rPr>
        <b/>
        <u val="single"/>
        <sz val="12"/>
        <color indexed="8"/>
        <rFont val="Calibri"/>
        <family val="2"/>
      </rPr>
      <t xml:space="preserve"> .09.2023</t>
    </r>
    <r>
      <rPr>
        <b/>
        <sz val="12"/>
        <color indexed="8"/>
        <rFont val="Calibri"/>
        <family val="2"/>
      </rPr>
      <t xml:space="preserve"> </t>
    </r>
  </si>
  <si>
    <t xml:space="preserve">                                                   SALARII POLIȚIE LOCALĂ DE LA 30.09.2023</t>
  </si>
  <si>
    <t>STAT SALARII BIBLIOTECA VALABIL DE LA 30.09.2023 CONFORM Legii nr. 153/2017 și a</t>
  </si>
  <si>
    <t xml:space="preserve">                                                                  STAT SALARII DEMNITARI VALABIL DE LA 30.09.2023 CONFORM Legii nr. 153/2017 și </t>
  </si>
  <si>
    <t xml:space="preserve">STAT SALARII ASISTENȚI PERSONALI VALABIL DE LA 30.09.2023 CONFORM Legii nr. 153/2017 ȘI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</si>
</sst>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B2mmm/yy"/>
  </numFmts>
  <fonts count="6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Arial Black"/>
      <family val="2"/>
    </font>
    <font>
      <b/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Arial Black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60"/>
      <name val="Calibri"/>
      <family val="2"/>
    </font>
    <font>
      <b/>
      <sz val="11"/>
      <color indexed="60"/>
      <name val="Times New Roman"/>
      <family val="1"/>
    </font>
    <font>
      <b/>
      <sz val="8"/>
      <color indexed="60"/>
      <name val="Times New Roman"/>
      <family val="1"/>
    </font>
    <font>
      <b/>
      <sz val="14"/>
      <color indexed="8"/>
      <name val="Calibri"/>
      <family val="2"/>
    </font>
    <font>
      <b/>
      <sz val="8"/>
      <color indexed="12"/>
      <name val="Times New Roman"/>
      <family val="1"/>
    </font>
    <font>
      <b/>
      <sz val="11"/>
      <color indexed="12"/>
      <name val="Calibri"/>
      <family val="2"/>
    </font>
    <font>
      <b/>
      <sz val="11"/>
      <color indexed="10"/>
      <name val="Times New Roman"/>
      <family val="1"/>
    </font>
    <font>
      <b/>
      <sz val="11"/>
      <name val="Calibri"/>
      <family val="2"/>
    </font>
    <font>
      <b/>
      <sz val="10"/>
      <color indexed="8"/>
      <name val="Arial Black"/>
      <family val="2"/>
    </font>
    <font>
      <b/>
      <sz val="10"/>
      <color indexed="60"/>
      <name val="Calibri"/>
      <family val="2"/>
    </font>
    <font>
      <b/>
      <sz val="11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Times New Roman"/>
      <family val="1"/>
    </font>
    <font>
      <b/>
      <sz val="10"/>
      <name val="Calibri"/>
      <family val="2"/>
    </font>
    <font>
      <b/>
      <sz val="14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Times New Roman"/>
      <family val="1"/>
    </font>
    <font>
      <b/>
      <sz val="6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name val="Times New Roman"/>
      <family val="1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4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20" borderId="3" applyNumberFormat="0" applyAlignment="0" applyProtection="0"/>
    <xf numFmtId="0" fontId="35" fillId="7" borderId="1" applyNumberFormat="0" applyAlignment="0" applyProtection="0"/>
    <xf numFmtId="0" fontId="3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43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1" fillId="21" borderId="10" xfId="0" applyFont="1" applyFill="1" applyBorder="1" applyAlignment="1">
      <alignment horizontal="center" vertical="center"/>
    </xf>
    <xf numFmtId="0" fontId="11" fillId="21" borderId="11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24" borderId="25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1" fillId="21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1" fillId="0" borderId="26" xfId="0" applyFont="1" applyBorder="1" applyAlignment="1">
      <alignment vertical="center"/>
    </xf>
    <xf numFmtId="0" fontId="10" fillId="0" borderId="25" xfId="0" applyFont="1" applyBorder="1" applyAlignment="1">
      <alignment horizontal="left" vertical="center"/>
    </xf>
    <xf numFmtId="49" fontId="10" fillId="0" borderId="25" xfId="0" applyNumberFormat="1" applyFont="1" applyBorder="1" applyAlignment="1">
      <alignment horizontal="center" vertical="center"/>
    </xf>
    <xf numFmtId="0" fontId="18" fillId="24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0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20" fillId="24" borderId="13" xfId="0" applyFont="1" applyFill="1" applyBorder="1" applyAlignment="1">
      <alignment horizontal="center" vertical="center"/>
    </xf>
    <xf numFmtId="0" fontId="14" fillId="24" borderId="30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" vertical="center"/>
    </xf>
    <xf numFmtId="1" fontId="18" fillId="24" borderId="33" xfId="0" applyNumberFormat="1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4" fillId="24" borderId="12" xfId="0" applyFont="1" applyFill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24" borderId="31" xfId="0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0" fontId="17" fillId="0" borderId="18" xfId="0" applyFont="1" applyBorder="1" applyAlignment="1">
      <alignment/>
    </xf>
    <xf numFmtId="0" fontId="5" fillId="8" borderId="36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left" vertical="center"/>
    </xf>
    <xf numFmtId="0" fontId="0" fillId="5" borderId="18" xfId="0" applyFill="1" applyBorder="1" applyAlignment="1">
      <alignment wrapText="1"/>
    </xf>
    <xf numFmtId="0" fontId="0" fillId="5" borderId="30" xfId="0" applyFill="1" applyBorder="1" applyAlignment="1">
      <alignment/>
    </xf>
    <xf numFmtId="0" fontId="23" fillId="24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10" fillId="0" borderId="38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6" fillId="0" borderId="36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1" fillId="21" borderId="31" xfId="0" applyFont="1" applyFill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4" fillId="0" borderId="19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8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8" fillId="24" borderId="11" xfId="0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1" fontId="18" fillId="24" borderId="3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0" fillId="21" borderId="10" xfId="0" applyFont="1" applyFill="1" applyBorder="1" applyAlignment="1">
      <alignment horizontal="center" vertical="center"/>
    </xf>
    <xf numFmtId="0" fontId="49" fillId="21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wrapText="1"/>
    </xf>
    <xf numFmtId="0" fontId="55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 wrapText="1"/>
    </xf>
    <xf numFmtId="0" fontId="58" fillId="21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18" fillId="24" borderId="39" xfId="0" applyFont="1" applyFill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/>
    </xf>
    <xf numFmtId="0" fontId="58" fillId="24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5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 wrapText="1"/>
    </xf>
    <xf numFmtId="0" fontId="58" fillId="24" borderId="25" xfId="0" applyFont="1" applyFill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2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tabSelected="1" zoomScale="120" zoomScaleNormal="120" zoomScalePageLayoutView="0" workbookViewId="0" topLeftCell="A76">
      <selection activeCell="F105" sqref="F105"/>
    </sheetView>
  </sheetViews>
  <sheetFormatPr defaultColWidth="9.140625" defaultRowHeight="15"/>
  <cols>
    <col min="1" max="1" width="3.00390625" style="0" customWidth="1"/>
    <col min="2" max="2" width="13.140625" style="0" customWidth="1"/>
    <col min="3" max="3" width="12.7109375" style="0" customWidth="1"/>
    <col min="4" max="4" width="14.7109375" style="0" customWidth="1"/>
    <col min="5" max="5" width="10.8515625" style="0" customWidth="1"/>
    <col min="6" max="6" width="9.8515625" style="0" customWidth="1"/>
    <col min="7" max="7" width="10.00390625" style="0" customWidth="1"/>
    <col min="8" max="8" width="10.421875" style="0" customWidth="1"/>
    <col min="9" max="9" width="10.28125" style="0" customWidth="1"/>
    <col min="10" max="11" width="10.57421875" style="0" customWidth="1"/>
    <col min="12" max="12" width="9.28125" style="0" customWidth="1"/>
    <col min="13" max="13" width="10.28125" style="0" customWidth="1"/>
    <col min="14" max="14" width="11.00390625" style="0" customWidth="1"/>
  </cols>
  <sheetData>
    <row r="2" spans="1:13" ht="15">
      <c r="A2" s="21" t="s">
        <v>46</v>
      </c>
      <c r="B2" s="21"/>
      <c r="C2" s="21"/>
      <c r="J2" s="21"/>
      <c r="K2" s="90"/>
      <c r="L2" s="90"/>
      <c r="M2" s="91"/>
    </row>
    <row r="3" spans="1:12" ht="15.75">
      <c r="A3" s="21" t="s">
        <v>47</v>
      </c>
      <c r="B3" s="21"/>
      <c r="C3" s="21"/>
      <c r="D3" s="1" t="s">
        <v>137</v>
      </c>
      <c r="F3" s="1"/>
      <c r="G3" s="1"/>
      <c r="H3" s="1"/>
      <c r="I3" s="1"/>
      <c r="J3" s="1"/>
      <c r="K3" s="2"/>
      <c r="L3" s="2"/>
    </row>
    <row r="4" spans="1:13" ht="15.75">
      <c r="A4" s="21" t="s">
        <v>70</v>
      </c>
      <c r="B4" s="21"/>
      <c r="C4" s="21"/>
      <c r="D4" s="124" t="s">
        <v>136</v>
      </c>
      <c r="E4" s="1"/>
      <c r="F4" s="1"/>
      <c r="G4" s="1"/>
      <c r="H4" s="1"/>
      <c r="I4" s="1"/>
      <c r="J4" s="1"/>
      <c r="K4" s="1"/>
      <c r="L4" s="1"/>
      <c r="M4" s="124"/>
    </row>
    <row r="5" ht="15.75" thickBot="1"/>
    <row r="6" spans="1:16" ht="60.75" thickBot="1">
      <c r="A6" s="23" t="s">
        <v>45</v>
      </c>
      <c r="B6" s="22" t="s">
        <v>0</v>
      </c>
      <c r="C6" s="18" t="s">
        <v>1</v>
      </c>
      <c r="D6" s="49" t="s">
        <v>53</v>
      </c>
      <c r="E6" s="17" t="s">
        <v>52</v>
      </c>
      <c r="F6" s="17" t="s">
        <v>26</v>
      </c>
      <c r="G6" s="17" t="s">
        <v>3</v>
      </c>
      <c r="H6" s="17" t="s">
        <v>4</v>
      </c>
      <c r="I6" s="17" t="s">
        <v>5</v>
      </c>
      <c r="J6" s="17" t="s">
        <v>6</v>
      </c>
      <c r="K6" s="17" t="s">
        <v>7</v>
      </c>
      <c r="L6" s="20" t="s">
        <v>2</v>
      </c>
      <c r="M6" s="80" t="s">
        <v>66</v>
      </c>
      <c r="N6" s="81" t="s">
        <v>64</v>
      </c>
      <c r="O6" s="3"/>
      <c r="P6" s="3"/>
    </row>
    <row r="7" spans="1:16" ht="15">
      <c r="A7" s="40">
        <v>1</v>
      </c>
      <c r="B7" s="32" t="s">
        <v>8</v>
      </c>
      <c r="C7" s="5" t="s">
        <v>9</v>
      </c>
      <c r="D7" s="5" t="s">
        <v>10</v>
      </c>
      <c r="E7" s="35">
        <f>B19*L7</f>
        <v>6463</v>
      </c>
      <c r="F7" s="5">
        <v>4</v>
      </c>
      <c r="G7" s="5">
        <v>0</v>
      </c>
      <c r="H7" s="5">
        <v>0</v>
      </c>
      <c r="I7" s="5">
        <v>0</v>
      </c>
      <c r="J7" s="5">
        <v>0</v>
      </c>
      <c r="K7" s="6">
        <f>E7*1</f>
        <v>6463</v>
      </c>
      <c r="L7" s="29">
        <v>2.81</v>
      </c>
      <c r="M7" s="76">
        <f>K7*1</f>
        <v>6463</v>
      </c>
      <c r="N7" s="82">
        <f aca="true" t="shared" si="0" ref="N7:N13">M7+347</f>
        <v>6810</v>
      </c>
      <c r="O7" s="4"/>
      <c r="P7" s="4"/>
    </row>
    <row r="8" spans="1:16" ht="31.5">
      <c r="A8" s="41">
        <v>2</v>
      </c>
      <c r="B8" s="33" t="s">
        <v>74</v>
      </c>
      <c r="C8" s="9" t="s">
        <v>75</v>
      </c>
      <c r="D8" s="9" t="s">
        <v>76</v>
      </c>
      <c r="E8" s="36">
        <f>B19*L8</f>
        <v>4577</v>
      </c>
      <c r="F8" s="8">
        <v>2</v>
      </c>
      <c r="G8" s="8">
        <f>ROUND((E8*7.5%)+E8,0)</f>
        <v>4920</v>
      </c>
      <c r="H8" s="11">
        <f>ROUND((G8*5%)+G8,0)</f>
        <v>5166</v>
      </c>
      <c r="I8" s="10">
        <f>ROUND((H8*5%)+H8,0)</f>
        <v>5424</v>
      </c>
      <c r="J8" s="8">
        <f>ROUND((I8*2.5%)+I8,0)</f>
        <v>5560</v>
      </c>
      <c r="K8" s="11">
        <f>ROUND((J8*2.5%)+J8,0)</f>
        <v>5699</v>
      </c>
      <c r="L8" s="29">
        <v>1.99</v>
      </c>
      <c r="M8" s="77">
        <f>I8*1</f>
        <v>5424</v>
      </c>
      <c r="N8" s="82">
        <f t="shared" si="0"/>
        <v>5771</v>
      </c>
      <c r="O8" s="4"/>
      <c r="P8" s="4"/>
    </row>
    <row r="9" spans="1:16" ht="31.5">
      <c r="A9" s="41">
        <v>3</v>
      </c>
      <c r="B9" s="33" t="s">
        <v>11</v>
      </c>
      <c r="C9" s="9" t="s">
        <v>31</v>
      </c>
      <c r="D9" s="9" t="s">
        <v>27</v>
      </c>
      <c r="E9" s="36">
        <f>B19*L9</f>
        <v>4945</v>
      </c>
      <c r="F9" s="8">
        <v>5</v>
      </c>
      <c r="G9" s="8">
        <f aca="true" t="shared" si="1" ref="G9:G17">ROUND((E9*7.5%)+E9,0)</f>
        <v>5316</v>
      </c>
      <c r="H9" s="8">
        <f>ROUND((G9*5%)+G9,0)</f>
        <v>5582</v>
      </c>
      <c r="I9" s="8">
        <f>ROUND((H9*5%)+H9,0)</f>
        <v>5861</v>
      </c>
      <c r="J9" s="8">
        <f>ROUND((I9*2.5%)+I9,0)</f>
        <v>6008</v>
      </c>
      <c r="K9" s="10">
        <f>ROUND((J9*2.5%)+J9,0)</f>
        <v>6158</v>
      </c>
      <c r="L9" s="29">
        <v>2.15</v>
      </c>
      <c r="M9" s="77">
        <f aca="true" t="shared" si="2" ref="M9:M17">K9*1</f>
        <v>6158</v>
      </c>
      <c r="N9" s="82">
        <f t="shared" si="0"/>
        <v>6505</v>
      </c>
      <c r="O9" s="4"/>
      <c r="P9" s="4"/>
    </row>
    <row r="10" spans="1:16" ht="31.5">
      <c r="A10" s="41">
        <v>4</v>
      </c>
      <c r="B10" s="33" t="s">
        <v>12</v>
      </c>
      <c r="C10" s="9" t="s">
        <v>13</v>
      </c>
      <c r="D10" s="9" t="s">
        <v>72</v>
      </c>
      <c r="E10" s="36">
        <f>B19*L10</f>
        <v>4945</v>
      </c>
      <c r="F10" s="8">
        <v>5</v>
      </c>
      <c r="G10" s="8">
        <f t="shared" si="1"/>
        <v>5316</v>
      </c>
      <c r="H10" s="8">
        <f aca="true" t="shared" si="3" ref="H10:I12">ROUND((G10*5%)+G10,0)</f>
        <v>5582</v>
      </c>
      <c r="I10" s="8">
        <f t="shared" si="3"/>
        <v>5861</v>
      </c>
      <c r="J10" s="8">
        <f aca="true" t="shared" si="4" ref="J10:K12">ROUND((I10*2.5%)+I10,0)</f>
        <v>6008</v>
      </c>
      <c r="K10" s="10">
        <f t="shared" si="4"/>
        <v>6158</v>
      </c>
      <c r="L10" s="29">
        <v>2.15</v>
      </c>
      <c r="M10" s="77">
        <f t="shared" si="2"/>
        <v>6158</v>
      </c>
      <c r="N10" s="82">
        <f t="shared" si="0"/>
        <v>6505</v>
      </c>
      <c r="O10" s="4"/>
      <c r="P10" s="4"/>
    </row>
    <row r="11" spans="1:16" ht="31.5">
      <c r="A11" s="41">
        <v>5</v>
      </c>
      <c r="B11" s="33" t="s">
        <v>14</v>
      </c>
      <c r="C11" s="9" t="s">
        <v>15</v>
      </c>
      <c r="D11" s="9" t="s">
        <v>28</v>
      </c>
      <c r="E11" s="36">
        <f>B19*L11</f>
        <v>4715</v>
      </c>
      <c r="F11" s="8">
        <v>5</v>
      </c>
      <c r="G11" s="8">
        <f t="shared" si="1"/>
        <v>5069</v>
      </c>
      <c r="H11" s="8">
        <f t="shared" si="3"/>
        <v>5322</v>
      </c>
      <c r="I11" s="8">
        <f t="shared" si="3"/>
        <v>5588</v>
      </c>
      <c r="J11" s="8">
        <f t="shared" si="4"/>
        <v>5728</v>
      </c>
      <c r="K11" s="10">
        <f t="shared" si="4"/>
        <v>5871</v>
      </c>
      <c r="L11" s="29">
        <v>2.05</v>
      </c>
      <c r="M11" s="77">
        <f t="shared" si="2"/>
        <v>5871</v>
      </c>
      <c r="N11" s="82">
        <f t="shared" si="0"/>
        <v>6218</v>
      </c>
      <c r="O11" s="4"/>
      <c r="P11" s="4"/>
    </row>
    <row r="12" spans="1:16" ht="31.5">
      <c r="A12" s="41">
        <v>6</v>
      </c>
      <c r="B12" s="33" t="s">
        <v>16</v>
      </c>
      <c r="C12" s="9" t="s">
        <v>17</v>
      </c>
      <c r="D12" s="9" t="s">
        <v>29</v>
      </c>
      <c r="E12" s="36">
        <f>B19*L12</f>
        <v>4715</v>
      </c>
      <c r="F12" s="8">
        <v>5</v>
      </c>
      <c r="G12" s="8">
        <f t="shared" si="1"/>
        <v>5069</v>
      </c>
      <c r="H12" s="8">
        <f t="shared" si="3"/>
        <v>5322</v>
      </c>
      <c r="I12" s="8">
        <f t="shared" si="3"/>
        <v>5588</v>
      </c>
      <c r="J12" s="8">
        <f t="shared" si="4"/>
        <v>5728</v>
      </c>
      <c r="K12" s="10">
        <f t="shared" si="4"/>
        <v>5871</v>
      </c>
      <c r="L12" s="29">
        <v>2.05</v>
      </c>
      <c r="M12" s="77">
        <f t="shared" si="2"/>
        <v>5871</v>
      </c>
      <c r="N12" s="82">
        <f t="shared" si="0"/>
        <v>6218</v>
      </c>
      <c r="O12" s="4"/>
      <c r="P12" s="4"/>
    </row>
    <row r="13" spans="1:16" ht="31.5">
      <c r="A13" s="41">
        <v>7</v>
      </c>
      <c r="B13" s="33" t="s">
        <v>18</v>
      </c>
      <c r="C13" s="9" t="s">
        <v>19</v>
      </c>
      <c r="D13" s="9" t="s">
        <v>30</v>
      </c>
      <c r="E13" s="36">
        <f>B19*L13</f>
        <v>4715</v>
      </c>
      <c r="F13" s="8">
        <v>5</v>
      </c>
      <c r="G13" s="8">
        <f t="shared" si="1"/>
        <v>5069</v>
      </c>
      <c r="H13" s="8">
        <f aca="true" t="shared" si="5" ref="H13:I17">ROUND((G13*5%)+G13,0)</f>
        <v>5322</v>
      </c>
      <c r="I13" s="11">
        <f t="shared" si="5"/>
        <v>5588</v>
      </c>
      <c r="J13" s="11">
        <f aca="true" t="shared" si="6" ref="J13:K17">ROUND((I13*2.5%)+I13,0)</f>
        <v>5728</v>
      </c>
      <c r="K13" s="10">
        <f t="shared" si="6"/>
        <v>5871</v>
      </c>
      <c r="L13" s="29">
        <v>2.05</v>
      </c>
      <c r="M13" s="77">
        <f t="shared" si="2"/>
        <v>5871</v>
      </c>
      <c r="N13" s="82">
        <f t="shared" si="0"/>
        <v>6218</v>
      </c>
      <c r="O13" s="4"/>
      <c r="P13" s="4"/>
    </row>
    <row r="14" spans="1:16" ht="42">
      <c r="A14" s="41">
        <v>8</v>
      </c>
      <c r="B14" s="100" t="s">
        <v>65</v>
      </c>
      <c r="C14" s="9"/>
      <c r="D14" s="9" t="s">
        <v>73</v>
      </c>
      <c r="E14" s="36"/>
      <c r="F14" s="8"/>
      <c r="G14" s="8"/>
      <c r="H14" s="8"/>
      <c r="I14" s="11"/>
      <c r="J14" s="11"/>
      <c r="K14" s="10"/>
      <c r="L14" s="29"/>
      <c r="M14" s="78"/>
      <c r="N14" s="93"/>
      <c r="O14" s="4"/>
      <c r="P14" s="4"/>
    </row>
    <row r="15" spans="1:16" ht="31.5">
      <c r="A15" s="41">
        <v>9</v>
      </c>
      <c r="B15" s="33" t="s">
        <v>20</v>
      </c>
      <c r="C15" s="9" t="s">
        <v>21</v>
      </c>
      <c r="D15" s="9" t="s">
        <v>28</v>
      </c>
      <c r="E15" s="36">
        <f>B19*L15</f>
        <v>4715</v>
      </c>
      <c r="F15" s="8">
        <v>5</v>
      </c>
      <c r="G15" s="8">
        <f t="shared" si="1"/>
        <v>5069</v>
      </c>
      <c r="H15" s="8">
        <f t="shared" si="5"/>
        <v>5322</v>
      </c>
      <c r="I15" s="8">
        <f t="shared" si="5"/>
        <v>5588</v>
      </c>
      <c r="J15" s="8">
        <f t="shared" si="6"/>
        <v>5728</v>
      </c>
      <c r="K15" s="10">
        <f t="shared" si="6"/>
        <v>5871</v>
      </c>
      <c r="L15" s="29">
        <v>2.05</v>
      </c>
      <c r="M15" s="77">
        <f t="shared" si="2"/>
        <v>5871</v>
      </c>
      <c r="N15" s="82">
        <f>M15+347</f>
        <v>6218</v>
      </c>
      <c r="O15" s="4"/>
      <c r="P15" s="4" t="s">
        <v>59</v>
      </c>
    </row>
    <row r="16" spans="1:16" ht="33" customHeight="1">
      <c r="A16" s="41">
        <v>10</v>
      </c>
      <c r="B16" s="33" t="s">
        <v>22</v>
      </c>
      <c r="C16" s="9" t="s">
        <v>23</v>
      </c>
      <c r="D16" s="9" t="s">
        <v>63</v>
      </c>
      <c r="E16" s="36">
        <f>B19*L16</f>
        <v>4715</v>
      </c>
      <c r="F16" s="8">
        <v>5</v>
      </c>
      <c r="G16" s="8">
        <f t="shared" si="1"/>
        <v>5069</v>
      </c>
      <c r="H16" s="8">
        <f t="shared" si="5"/>
        <v>5322</v>
      </c>
      <c r="I16" s="8">
        <f t="shared" si="5"/>
        <v>5588</v>
      </c>
      <c r="J16" s="8">
        <f t="shared" si="6"/>
        <v>5728</v>
      </c>
      <c r="K16" s="10">
        <f t="shared" si="6"/>
        <v>5871</v>
      </c>
      <c r="L16" s="29">
        <v>2.05</v>
      </c>
      <c r="M16" s="77">
        <f t="shared" si="2"/>
        <v>5871</v>
      </c>
      <c r="N16" s="82">
        <f>M16+347</f>
        <v>6218</v>
      </c>
      <c r="O16" s="4"/>
      <c r="P16" s="4"/>
    </row>
    <row r="17" spans="1:16" ht="21.75" thickBot="1">
      <c r="A17" s="57">
        <v>11</v>
      </c>
      <c r="B17" s="58" t="s">
        <v>24</v>
      </c>
      <c r="C17" s="52" t="s">
        <v>25</v>
      </c>
      <c r="D17" s="52" t="s">
        <v>60</v>
      </c>
      <c r="E17" s="53">
        <f>B19*L17</f>
        <v>4715</v>
      </c>
      <c r="F17" s="54">
        <v>5</v>
      </c>
      <c r="G17" s="50">
        <f t="shared" si="1"/>
        <v>5069</v>
      </c>
      <c r="H17" s="50">
        <f t="shared" si="5"/>
        <v>5322</v>
      </c>
      <c r="I17" s="50">
        <f t="shared" si="5"/>
        <v>5588</v>
      </c>
      <c r="J17" s="50">
        <f t="shared" si="6"/>
        <v>5728</v>
      </c>
      <c r="K17" s="51">
        <f t="shared" si="6"/>
        <v>5871</v>
      </c>
      <c r="L17" s="86">
        <v>2.05</v>
      </c>
      <c r="M17" s="79">
        <f t="shared" si="2"/>
        <v>5871</v>
      </c>
      <c r="N17" s="87">
        <f>M17+347</f>
        <v>6218</v>
      </c>
      <c r="O17" s="4"/>
      <c r="P17" s="4"/>
    </row>
    <row r="18" spans="1:16" ht="19.5" thickBot="1">
      <c r="A18" s="96" t="s">
        <v>67</v>
      </c>
      <c r="B18" s="97"/>
      <c r="C18" s="98"/>
      <c r="D18" s="94" t="s">
        <v>51</v>
      </c>
      <c r="E18" s="55">
        <f>SUM(E7:E17)</f>
        <v>49220</v>
      </c>
      <c r="F18" s="31"/>
      <c r="G18" s="82">
        <f>SUM(G7:G17)</f>
        <v>45966</v>
      </c>
      <c r="H18" s="82">
        <f>SUM(H7:H17)</f>
        <v>48262</v>
      </c>
      <c r="I18" s="82">
        <f>SUM(I7:I17)</f>
        <v>50674</v>
      </c>
      <c r="J18" s="82">
        <f>SUM(J7:J17)</f>
        <v>51944</v>
      </c>
      <c r="K18" s="82">
        <f>SUM(K7:K17)</f>
        <v>59704</v>
      </c>
      <c r="L18" s="88"/>
      <c r="M18" s="89">
        <f>SUM(M7:M17)</f>
        <v>59429</v>
      </c>
      <c r="N18" s="89">
        <f>SUM(N7:N17)</f>
        <v>62899</v>
      </c>
      <c r="O18" s="4"/>
      <c r="P18" s="4"/>
    </row>
    <row r="19" spans="1:16" ht="19.5" thickBot="1">
      <c r="A19" s="42"/>
      <c r="B19" s="95">
        <v>2300</v>
      </c>
      <c r="C19" s="99" t="s">
        <v>68</v>
      </c>
      <c r="D19" s="44"/>
      <c r="E19" s="45"/>
      <c r="F19" s="46"/>
      <c r="G19" s="47"/>
      <c r="H19" s="47"/>
      <c r="I19" s="47"/>
      <c r="J19" s="47"/>
      <c r="K19" s="47"/>
      <c r="L19" s="46"/>
      <c r="M19" s="48"/>
      <c r="N19" s="26"/>
      <c r="O19" s="4"/>
      <c r="P19" s="4"/>
    </row>
    <row r="20" spans="1:16" ht="18.75">
      <c r="A20" s="84"/>
      <c r="B20" s="112"/>
      <c r="C20" s="113"/>
      <c r="D20" s="44"/>
      <c r="E20" s="45"/>
      <c r="F20" s="46"/>
      <c r="G20" s="47"/>
      <c r="H20" s="47"/>
      <c r="I20" s="47"/>
      <c r="J20" s="47"/>
      <c r="K20" s="47"/>
      <c r="L20" s="46"/>
      <c r="M20" s="48"/>
      <c r="N20" s="26"/>
      <c r="O20" s="4"/>
      <c r="P20" s="4"/>
    </row>
    <row r="21" spans="1:16" ht="18.75">
      <c r="A21" s="84"/>
      <c r="B21" s="121"/>
      <c r="C21" s="122"/>
      <c r="D21" s="123"/>
      <c r="E21" s="45"/>
      <c r="F21" s="46"/>
      <c r="G21" s="47"/>
      <c r="H21" s="47"/>
      <c r="I21" s="47"/>
      <c r="J21" s="47"/>
      <c r="K21" s="47"/>
      <c r="L21" s="46"/>
      <c r="M21" s="48"/>
      <c r="N21" s="26"/>
      <c r="O21" s="4"/>
      <c r="P21" s="4"/>
    </row>
    <row r="22" spans="1:16" ht="18.75">
      <c r="A22" s="84"/>
      <c r="B22" s="121"/>
      <c r="C22" s="122"/>
      <c r="D22" s="123"/>
      <c r="E22" s="45"/>
      <c r="F22" s="46"/>
      <c r="G22" s="47"/>
      <c r="H22" s="47"/>
      <c r="I22" s="47"/>
      <c r="J22" s="47"/>
      <c r="K22" s="47"/>
      <c r="L22" s="46"/>
      <c r="M22" s="48"/>
      <c r="N22" s="26"/>
      <c r="O22" s="4"/>
      <c r="P22" s="4"/>
    </row>
    <row r="23" spans="1:16" ht="18.75">
      <c r="A23" s="84"/>
      <c r="B23" s="112"/>
      <c r="C23" s="113"/>
      <c r="D23" s="44"/>
      <c r="E23" s="45"/>
      <c r="F23" s="46"/>
      <c r="G23" s="47"/>
      <c r="H23" s="47"/>
      <c r="I23" s="47"/>
      <c r="J23" s="47"/>
      <c r="K23" s="47"/>
      <c r="L23" s="46"/>
      <c r="M23" s="48"/>
      <c r="N23" s="26"/>
      <c r="O23" s="4"/>
      <c r="P23" s="4"/>
    </row>
    <row r="24" spans="1:16" ht="15">
      <c r="A24" s="21" t="s">
        <v>46</v>
      </c>
      <c r="B24" s="21"/>
      <c r="C24" s="21"/>
      <c r="J24" s="21"/>
      <c r="K24" s="90"/>
      <c r="L24" s="90"/>
      <c r="M24" s="91"/>
      <c r="O24" s="4"/>
      <c r="P24" s="4"/>
    </row>
    <row r="25" spans="1:16" ht="15.75">
      <c r="A25" s="21" t="s">
        <v>47</v>
      </c>
      <c r="B25" s="21"/>
      <c r="C25" s="21"/>
      <c r="D25" s="1" t="s">
        <v>69</v>
      </c>
      <c r="F25" s="1"/>
      <c r="G25" s="1"/>
      <c r="H25" s="1"/>
      <c r="I25" s="1"/>
      <c r="J25" s="1"/>
      <c r="K25" s="2"/>
      <c r="L25" s="2"/>
      <c r="O25" s="4"/>
      <c r="P25" s="4"/>
    </row>
    <row r="26" spans="1:16" ht="15.75">
      <c r="A26" s="21" t="s">
        <v>70</v>
      </c>
      <c r="B26" s="21"/>
      <c r="C26" s="21"/>
      <c r="E26" s="1" t="s">
        <v>71</v>
      </c>
      <c r="F26" s="1"/>
      <c r="G26" s="1"/>
      <c r="H26" s="1"/>
      <c r="I26" s="1"/>
      <c r="J26" s="1"/>
      <c r="K26" s="2"/>
      <c r="L26" s="2"/>
      <c r="O26" s="4"/>
      <c r="P26" s="4"/>
    </row>
    <row r="27" spans="14:16" ht="15.75" thickBot="1">
      <c r="N27" s="45"/>
      <c r="O27" s="4"/>
      <c r="P27" s="4"/>
    </row>
    <row r="28" spans="1:16" ht="60.75" thickBot="1">
      <c r="A28" s="25"/>
      <c r="B28" s="22" t="s">
        <v>0</v>
      </c>
      <c r="C28" s="18" t="s">
        <v>1</v>
      </c>
      <c r="D28" s="49" t="s">
        <v>54</v>
      </c>
      <c r="E28" s="17" t="s">
        <v>52</v>
      </c>
      <c r="F28" s="17" t="s">
        <v>26</v>
      </c>
      <c r="G28" s="17" t="s">
        <v>3</v>
      </c>
      <c r="H28" s="17" t="s">
        <v>4</v>
      </c>
      <c r="I28" s="17" t="s">
        <v>5</v>
      </c>
      <c r="J28" s="17" t="s">
        <v>6</v>
      </c>
      <c r="K28" s="17" t="s">
        <v>7</v>
      </c>
      <c r="L28" s="19" t="s">
        <v>2</v>
      </c>
      <c r="M28" s="20" t="s">
        <v>66</v>
      </c>
      <c r="N28" s="56" t="s">
        <v>61</v>
      </c>
      <c r="O28" s="4"/>
      <c r="P28" s="4"/>
    </row>
    <row r="29" spans="1:16" ht="15">
      <c r="A29" s="40">
        <v>12</v>
      </c>
      <c r="B29" s="32" t="s">
        <v>32</v>
      </c>
      <c r="C29" s="24" t="s">
        <v>33</v>
      </c>
      <c r="D29" s="24" t="s">
        <v>34</v>
      </c>
      <c r="E29" s="35">
        <f>B19*L29</f>
        <v>3312</v>
      </c>
      <c r="F29" s="43">
        <v>5</v>
      </c>
      <c r="G29" s="5">
        <f>ROUND((E29*7.5%)+E29,0)</f>
        <v>3560</v>
      </c>
      <c r="H29" s="5">
        <f>ROUND((G29*5%)+G29,0)</f>
        <v>3738</v>
      </c>
      <c r="I29" s="5">
        <f>ROUND((H29*5%)+H29,0)</f>
        <v>3925</v>
      </c>
      <c r="J29" s="5">
        <f>ROUND((I29*2.5%)+I29,0)</f>
        <v>4023</v>
      </c>
      <c r="K29" s="6">
        <f>ROUND((J29*2.5%)+J29,0)</f>
        <v>4124</v>
      </c>
      <c r="L29" s="7">
        <v>1.44</v>
      </c>
      <c r="M29" s="37">
        <f>K29*1</f>
        <v>4124</v>
      </c>
      <c r="N29" s="72">
        <f>ROUND(M29*112.5%,0)+347</f>
        <v>4987</v>
      </c>
      <c r="O29" s="4"/>
      <c r="P29" s="4"/>
    </row>
    <row r="30" spans="1:16" ht="15">
      <c r="A30" s="41">
        <v>13</v>
      </c>
      <c r="B30" s="33" t="s">
        <v>35</v>
      </c>
      <c r="C30" s="9" t="s">
        <v>36</v>
      </c>
      <c r="D30" s="9" t="s">
        <v>34</v>
      </c>
      <c r="E30" s="35">
        <f>B19*L30</f>
        <v>3312</v>
      </c>
      <c r="F30" s="11">
        <v>5</v>
      </c>
      <c r="G30" s="8">
        <f>ROUND((E30*7.5%)+E30,0)</f>
        <v>3560</v>
      </c>
      <c r="H30" s="8">
        <f>ROUND((G30*5%)+G30,0)</f>
        <v>3738</v>
      </c>
      <c r="I30" s="11">
        <f>ROUND((H30*5%)+H30,0)</f>
        <v>3925</v>
      </c>
      <c r="J30" s="8">
        <f>ROUND((I30*2.5%)+I30,0)</f>
        <v>4023</v>
      </c>
      <c r="K30" s="10">
        <f>ROUND((J30*2.5%)+J30,0)</f>
        <v>4124</v>
      </c>
      <c r="L30" s="7">
        <v>1.44</v>
      </c>
      <c r="M30" s="38">
        <f>K30*1</f>
        <v>4124</v>
      </c>
      <c r="N30" s="72">
        <f>ROUND(M30*112.5%,0)+347</f>
        <v>4987</v>
      </c>
      <c r="O30" s="4"/>
      <c r="P30" s="4"/>
    </row>
    <row r="31" spans="1:16" ht="15">
      <c r="A31" s="41">
        <v>14</v>
      </c>
      <c r="B31" s="34" t="s">
        <v>37</v>
      </c>
      <c r="C31" s="8" t="s">
        <v>38</v>
      </c>
      <c r="D31" s="9" t="s">
        <v>34</v>
      </c>
      <c r="E31" s="35">
        <f>B19*L31</f>
        <v>3312</v>
      </c>
      <c r="F31" s="8">
        <v>5</v>
      </c>
      <c r="G31" s="8">
        <f>ROUND((E31*7.5%)+E31,0)</f>
        <v>3560</v>
      </c>
      <c r="H31" s="8">
        <f aca="true" t="shared" si="7" ref="H31:I33">ROUND((G31*5%)+G31,0)</f>
        <v>3738</v>
      </c>
      <c r="I31" s="8">
        <f t="shared" si="7"/>
        <v>3925</v>
      </c>
      <c r="J31" s="8">
        <f aca="true" t="shared" si="8" ref="J31:K33">ROUND((I31*2.5%)+I31,0)</f>
        <v>4023</v>
      </c>
      <c r="K31" s="10">
        <f t="shared" si="8"/>
        <v>4124</v>
      </c>
      <c r="L31" s="7">
        <v>1.44</v>
      </c>
      <c r="M31" s="38">
        <f>K31*1</f>
        <v>4124</v>
      </c>
      <c r="N31" s="72">
        <f>ROUND(M31*112.5%,0)+347</f>
        <v>4987</v>
      </c>
      <c r="O31" s="4"/>
      <c r="P31" s="4"/>
    </row>
    <row r="32" spans="1:16" ht="15">
      <c r="A32" s="41">
        <v>15</v>
      </c>
      <c r="B32" s="33" t="s">
        <v>24</v>
      </c>
      <c r="C32" s="8" t="s">
        <v>39</v>
      </c>
      <c r="D32" s="9" t="s">
        <v>34</v>
      </c>
      <c r="E32" s="35">
        <f>B19*L32</f>
        <v>3312</v>
      </c>
      <c r="F32" s="8">
        <v>3</v>
      </c>
      <c r="G32" s="8">
        <f>ROUND((E32*7.5%)+E32,0)</f>
        <v>3560</v>
      </c>
      <c r="H32" s="8">
        <f t="shared" si="7"/>
        <v>3738</v>
      </c>
      <c r="I32" s="10">
        <f t="shared" si="7"/>
        <v>3925</v>
      </c>
      <c r="J32" s="8">
        <f t="shared" si="8"/>
        <v>4023</v>
      </c>
      <c r="K32" s="11">
        <f t="shared" si="8"/>
        <v>4124</v>
      </c>
      <c r="L32" s="7">
        <v>1.44</v>
      </c>
      <c r="M32" s="38">
        <f>I32*1</f>
        <v>3925</v>
      </c>
      <c r="N32" s="72">
        <f>ROUND(M32*112.5%,0)+347</f>
        <v>4763</v>
      </c>
      <c r="O32" s="4"/>
      <c r="P32" s="4"/>
    </row>
    <row r="33" spans="1:16" ht="21.75" thickBot="1">
      <c r="A33" s="57">
        <v>16</v>
      </c>
      <c r="B33" s="58" t="s">
        <v>55</v>
      </c>
      <c r="C33" s="50" t="s">
        <v>56</v>
      </c>
      <c r="D33" s="52" t="s">
        <v>57</v>
      </c>
      <c r="E33" s="35">
        <f>B19*L33</f>
        <v>3519</v>
      </c>
      <c r="F33" s="59" t="s">
        <v>58</v>
      </c>
      <c r="G33" s="54">
        <f>ROUND((E33*7.5%)+E33,0)</f>
        <v>3783</v>
      </c>
      <c r="H33" s="50">
        <f t="shared" si="7"/>
        <v>3972</v>
      </c>
      <c r="I33" s="54">
        <f t="shared" si="7"/>
        <v>4171</v>
      </c>
      <c r="J33" s="50">
        <f t="shared" si="8"/>
        <v>4275</v>
      </c>
      <c r="K33" s="51">
        <f t="shared" si="8"/>
        <v>4382</v>
      </c>
      <c r="L33" s="7">
        <v>1.53</v>
      </c>
      <c r="M33" s="60">
        <f>K33*1</f>
        <v>4382</v>
      </c>
      <c r="N33" s="83">
        <f>M33+347</f>
        <v>4729</v>
      </c>
      <c r="O33" s="4"/>
      <c r="P33" s="4"/>
    </row>
    <row r="34" spans="1:16" ht="15.75" thickBot="1">
      <c r="A34" s="61"/>
      <c r="B34" s="62"/>
      <c r="C34" s="63" t="s">
        <v>50</v>
      </c>
      <c r="D34" s="64"/>
      <c r="E34" s="65">
        <f>SUM(E29:E33)+E18</f>
        <v>65987</v>
      </c>
      <c r="F34" s="66"/>
      <c r="G34" s="67">
        <f>SUM(G29:G33)+G18</f>
        <v>63989</v>
      </c>
      <c r="H34" s="67">
        <f>SUM(H29:H33)+H18</f>
        <v>67186</v>
      </c>
      <c r="I34" s="67">
        <f>SUM(I29:I33)+I18</f>
        <v>70545</v>
      </c>
      <c r="J34" s="67">
        <f>SUM(J29:J33)+J18</f>
        <v>72311</v>
      </c>
      <c r="K34" s="67">
        <f>SUM(K29:K33)+K18</f>
        <v>80582</v>
      </c>
      <c r="L34" s="68"/>
      <c r="M34" s="85">
        <f>SUM(M29:M33)+M18</f>
        <v>80108</v>
      </c>
      <c r="N34" s="70">
        <f>SUM(N29:N33)+M18+M33</f>
        <v>88264</v>
      </c>
      <c r="O34" s="4"/>
      <c r="P34" s="4"/>
    </row>
    <row r="35" spans="1:16" ht="15">
      <c r="A35" s="4"/>
      <c r="B35" s="12"/>
      <c r="C35" s="104"/>
      <c r="D35" s="105"/>
      <c r="E35" s="75"/>
      <c r="F35" s="106"/>
      <c r="G35" s="107"/>
      <c r="H35" s="107"/>
      <c r="I35" s="107"/>
      <c r="J35" s="107"/>
      <c r="K35" s="107"/>
      <c r="L35" s="108"/>
      <c r="M35" s="109"/>
      <c r="N35" s="75"/>
      <c r="O35" s="4"/>
      <c r="P35" s="4"/>
    </row>
    <row r="36" spans="1:16" ht="15">
      <c r="A36" s="4"/>
      <c r="B36" s="12"/>
      <c r="C36" s="104"/>
      <c r="D36" s="105"/>
      <c r="E36" s="75"/>
      <c r="F36" s="106"/>
      <c r="G36" s="107"/>
      <c r="H36" s="107"/>
      <c r="I36" s="107"/>
      <c r="J36" s="107"/>
      <c r="K36" s="107"/>
      <c r="L36" s="108"/>
      <c r="M36" s="109"/>
      <c r="N36" s="75"/>
      <c r="O36" s="4"/>
      <c r="P36" s="4"/>
    </row>
    <row r="37" spans="2:16" ht="15.75">
      <c r="B37" s="12"/>
      <c r="C37" s="12"/>
      <c r="D37" s="1" t="s">
        <v>138</v>
      </c>
      <c r="E37" s="14"/>
      <c r="F37" s="12"/>
      <c r="G37" s="12"/>
      <c r="H37" s="12"/>
      <c r="I37" s="14"/>
      <c r="J37" s="12"/>
      <c r="K37" s="14"/>
      <c r="L37" s="15"/>
      <c r="M37" s="16"/>
      <c r="N37" s="46"/>
      <c r="O37" s="4"/>
      <c r="P37" s="4"/>
    </row>
    <row r="38" spans="2:14" ht="15.75" thickBot="1">
      <c r="B38" s="12"/>
      <c r="C38" s="12"/>
      <c r="D38" s="13"/>
      <c r="E38" s="14"/>
      <c r="F38" s="12"/>
      <c r="G38" s="12"/>
      <c r="H38" s="12"/>
      <c r="I38" s="14"/>
      <c r="J38" s="12"/>
      <c r="K38" s="14"/>
      <c r="L38" s="15"/>
      <c r="M38" s="16"/>
      <c r="N38" s="46"/>
    </row>
    <row r="39" spans="1:14" ht="60.75" thickBot="1">
      <c r="A39" s="25"/>
      <c r="B39" s="22" t="s">
        <v>0</v>
      </c>
      <c r="C39" s="18" t="s">
        <v>1</v>
      </c>
      <c r="D39" s="49" t="s">
        <v>53</v>
      </c>
      <c r="E39" s="17" t="s">
        <v>52</v>
      </c>
      <c r="F39" s="17" t="s">
        <v>26</v>
      </c>
      <c r="G39" s="17" t="s">
        <v>3</v>
      </c>
      <c r="H39" s="17" t="s">
        <v>4</v>
      </c>
      <c r="I39" s="17" t="s">
        <v>5</v>
      </c>
      <c r="J39" s="17" t="s">
        <v>6</v>
      </c>
      <c r="K39" s="17" t="s">
        <v>7</v>
      </c>
      <c r="L39" s="19" t="s">
        <v>2</v>
      </c>
      <c r="M39" s="20" t="s">
        <v>66</v>
      </c>
      <c r="N39" s="120" t="s">
        <v>62</v>
      </c>
    </row>
    <row r="40" spans="1:14" ht="21">
      <c r="A40" s="40">
        <v>1</v>
      </c>
      <c r="B40" s="69" t="s">
        <v>42</v>
      </c>
      <c r="C40" s="24" t="s">
        <v>48</v>
      </c>
      <c r="D40" s="5" t="s">
        <v>40</v>
      </c>
      <c r="E40" s="35">
        <f>B19*L40</f>
        <v>3312</v>
      </c>
      <c r="F40" s="5">
        <v>5</v>
      </c>
      <c r="G40" s="5">
        <f>ROUND((E40*7.5%)+E40,0)</f>
        <v>3560</v>
      </c>
      <c r="H40" s="5">
        <f aca="true" t="shared" si="9" ref="H40:I42">ROUND((G40*5%)+G40,0)</f>
        <v>3738</v>
      </c>
      <c r="I40" s="43">
        <f t="shared" si="9"/>
        <v>3925</v>
      </c>
      <c r="J40" s="5">
        <f aca="true" t="shared" si="10" ref="J40:K42">ROUND((I40*2.5%)+I40,0)</f>
        <v>4023</v>
      </c>
      <c r="K40" s="6">
        <f t="shared" si="10"/>
        <v>4124</v>
      </c>
      <c r="L40" s="7">
        <v>1.44</v>
      </c>
      <c r="M40" s="37">
        <f>K40*1</f>
        <v>4124</v>
      </c>
      <c r="N40" s="72">
        <f>ROUND(M40*112.5%,0)+400</f>
        <v>5040</v>
      </c>
    </row>
    <row r="41" spans="1:14" ht="15">
      <c r="A41" s="40">
        <v>2</v>
      </c>
      <c r="B41" s="34" t="s">
        <v>43</v>
      </c>
      <c r="C41" s="9" t="s">
        <v>44</v>
      </c>
      <c r="D41" s="8" t="s">
        <v>40</v>
      </c>
      <c r="E41" s="35">
        <f>B19*L41</f>
        <v>3312</v>
      </c>
      <c r="F41" s="8">
        <v>5</v>
      </c>
      <c r="G41" s="8">
        <f>ROUND((E41*7.5%)+E41,0)</f>
        <v>3560</v>
      </c>
      <c r="H41" s="8">
        <f t="shared" si="9"/>
        <v>3738</v>
      </c>
      <c r="I41" s="8">
        <f t="shared" si="9"/>
        <v>3925</v>
      </c>
      <c r="J41" s="8">
        <f t="shared" si="10"/>
        <v>4023</v>
      </c>
      <c r="K41" s="10">
        <f t="shared" si="10"/>
        <v>4124</v>
      </c>
      <c r="L41" s="7">
        <v>1.44</v>
      </c>
      <c r="M41" s="38">
        <f>K41*1</f>
        <v>4124</v>
      </c>
      <c r="N41" s="72">
        <f>ROUND(M41*112.5%,0)+400</f>
        <v>5040</v>
      </c>
    </row>
    <row r="42" spans="1:14" ht="15.75" thickBot="1">
      <c r="A42" s="101">
        <v>3</v>
      </c>
      <c r="B42" s="102" t="s">
        <v>24</v>
      </c>
      <c r="C42" s="27" t="s">
        <v>41</v>
      </c>
      <c r="D42" s="28" t="s">
        <v>40</v>
      </c>
      <c r="E42" s="114">
        <f>B19*L42</f>
        <v>3312</v>
      </c>
      <c r="F42" s="73">
        <v>3</v>
      </c>
      <c r="G42" s="73">
        <f>ROUND((E42*7.5%)+E42,0)</f>
        <v>3560</v>
      </c>
      <c r="H42" s="73">
        <f t="shared" si="9"/>
        <v>3738</v>
      </c>
      <c r="I42" s="92">
        <f t="shared" si="9"/>
        <v>3925</v>
      </c>
      <c r="J42" s="73">
        <f t="shared" si="10"/>
        <v>4023</v>
      </c>
      <c r="K42" s="74">
        <f t="shared" si="10"/>
        <v>4124</v>
      </c>
      <c r="L42" s="115">
        <v>1.44</v>
      </c>
      <c r="M42" s="39">
        <f>I42*1</f>
        <v>3925</v>
      </c>
      <c r="N42" s="72">
        <f>ROUND(M42*112.5%,0)+400</f>
        <v>4816</v>
      </c>
    </row>
    <row r="43" spans="1:14" ht="16.5" thickBot="1">
      <c r="A43" s="103"/>
      <c r="B43" s="110"/>
      <c r="C43" s="111" t="s">
        <v>49</v>
      </c>
      <c r="D43" s="30"/>
      <c r="E43" s="116">
        <f>SUM(E40:E42)</f>
        <v>9936</v>
      </c>
      <c r="F43" s="117"/>
      <c r="G43" s="118">
        <f>SUM(G40:G42)</f>
        <v>10680</v>
      </c>
      <c r="H43" s="118">
        <f>SUM(H40:H42)</f>
        <v>11214</v>
      </c>
      <c r="I43" s="118">
        <f>SUM(I40:I42)</f>
        <v>11775</v>
      </c>
      <c r="J43" s="118">
        <f>SUM(J40:J42)</f>
        <v>12069</v>
      </c>
      <c r="K43" s="118">
        <f>SUM(K40:K42)</f>
        <v>12372</v>
      </c>
      <c r="L43" s="119"/>
      <c r="M43" s="71">
        <f>SUM(M40:M42)</f>
        <v>12173</v>
      </c>
      <c r="N43" s="71">
        <f>SUM(N40:N42)</f>
        <v>14896</v>
      </c>
    </row>
    <row r="44" spans="10:12" ht="15">
      <c r="J44" s="21"/>
      <c r="L44" s="90"/>
    </row>
    <row r="45" spans="3:14" ht="18.75">
      <c r="C45" s="112"/>
      <c r="D45" s="113"/>
      <c r="E45" s="44"/>
      <c r="F45" s="45"/>
      <c r="G45" s="46"/>
      <c r="H45" s="47"/>
      <c r="I45" s="47"/>
      <c r="J45" s="47"/>
      <c r="K45" s="47"/>
      <c r="L45" s="47"/>
      <c r="M45" s="46"/>
      <c r="N45" s="48"/>
    </row>
    <row r="46" spans="3:14" ht="18.75">
      <c r="C46" s="121"/>
      <c r="D46" s="122"/>
      <c r="E46" s="123"/>
      <c r="F46" s="45"/>
      <c r="G46" s="46"/>
      <c r="H46" s="47"/>
      <c r="I46" s="47"/>
      <c r="J46" s="47"/>
      <c r="K46" s="47"/>
      <c r="L46" s="47"/>
      <c r="M46" s="46"/>
      <c r="N46" s="48"/>
    </row>
    <row r="47" spans="3:14" ht="18.75">
      <c r="C47" s="121"/>
      <c r="D47" s="122"/>
      <c r="E47" s="123"/>
      <c r="F47" s="45"/>
      <c r="G47" s="46"/>
      <c r="H47" s="47"/>
      <c r="I47" s="47"/>
      <c r="J47" s="47"/>
      <c r="K47" s="47"/>
      <c r="L47" s="47"/>
      <c r="M47" s="46"/>
      <c r="N47" s="48"/>
    </row>
    <row r="48" spans="1:12" ht="15">
      <c r="A48" s="21" t="s">
        <v>46</v>
      </c>
      <c r="B48" s="21"/>
      <c r="C48" s="21"/>
      <c r="J48" s="21" t="s">
        <v>77</v>
      </c>
      <c r="K48" s="21"/>
      <c r="L48" s="21"/>
    </row>
    <row r="49" spans="1:12" ht="15.75">
      <c r="A49" s="21" t="s">
        <v>47</v>
      </c>
      <c r="B49" s="21"/>
      <c r="C49" s="21"/>
      <c r="E49" s="1" t="s">
        <v>139</v>
      </c>
      <c r="F49" s="1"/>
      <c r="G49" s="1"/>
      <c r="H49" s="1"/>
      <c r="I49" s="1"/>
      <c r="J49" s="1"/>
      <c r="K49" s="2"/>
      <c r="L49" s="2"/>
    </row>
    <row r="50" spans="1:12" ht="15.75">
      <c r="A50" s="21" t="s">
        <v>78</v>
      </c>
      <c r="B50" s="21"/>
      <c r="C50" s="21"/>
      <c r="E50" s="1" t="s">
        <v>79</v>
      </c>
      <c r="F50" s="1"/>
      <c r="G50" s="1"/>
      <c r="H50" s="1"/>
      <c r="I50" s="1"/>
      <c r="J50" s="1"/>
      <c r="K50" s="2"/>
      <c r="L50" s="2"/>
    </row>
    <row r="52" spans="8:12" ht="15.75" thickBot="1">
      <c r="H52" s="125"/>
      <c r="I52" s="125"/>
      <c r="J52" s="125"/>
      <c r="K52" s="126"/>
      <c r="L52" s="127"/>
    </row>
    <row r="53" spans="1:14" ht="63.75" thickBot="1">
      <c r="A53" s="23" t="s">
        <v>45</v>
      </c>
      <c r="B53" s="22" t="s">
        <v>0</v>
      </c>
      <c r="C53" s="18" t="s">
        <v>1</v>
      </c>
      <c r="D53" s="49" t="s">
        <v>53</v>
      </c>
      <c r="E53" s="17" t="s">
        <v>52</v>
      </c>
      <c r="F53" s="17" t="s">
        <v>26</v>
      </c>
      <c r="G53" s="128" t="s">
        <v>3</v>
      </c>
      <c r="H53" s="128" t="s">
        <v>4</v>
      </c>
      <c r="I53" s="128" t="s">
        <v>5</v>
      </c>
      <c r="J53" s="128" t="s">
        <v>6</v>
      </c>
      <c r="K53" s="128" t="s">
        <v>7</v>
      </c>
      <c r="L53" s="129" t="s">
        <v>2</v>
      </c>
      <c r="M53" s="130" t="s">
        <v>80</v>
      </c>
      <c r="N53" s="131" t="s">
        <v>81</v>
      </c>
    </row>
    <row r="54" spans="1:14" ht="15">
      <c r="A54" s="40">
        <v>1</v>
      </c>
      <c r="B54" s="32" t="s">
        <v>82</v>
      </c>
      <c r="C54" s="5" t="s">
        <v>17</v>
      </c>
      <c r="D54" s="5" t="s">
        <v>83</v>
      </c>
      <c r="E54" s="35">
        <v>3900</v>
      </c>
      <c r="F54" s="5">
        <v>5</v>
      </c>
      <c r="G54" s="8">
        <f>ROUND((E54*7.5%)+E54,0)</f>
        <v>4193</v>
      </c>
      <c r="H54" s="8">
        <f>ROUND((G54*5%)+G54,0)</f>
        <v>4403</v>
      </c>
      <c r="I54" s="11">
        <f>ROUND((H54*5%)+H54,0)</f>
        <v>4623</v>
      </c>
      <c r="J54" s="8">
        <f>ROUND((I54*2.5%)+I54,0)</f>
        <v>4739</v>
      </c>
      <c r="K54" s="132">
        <f>ROUND((J54*2.5%)+J54,0)</f>
        <v>4857</v>
      </c>
      <c r="L54" s="133">
        <v>1.87</v>
      </c>
      <c r="M54" s="134">
        <f>K54*1</f>
        <v>4857</v>
      </c>
      <c r="N54" s="93">
        <f>M54+347</f>
        <v>5204</v>
      </c>
    </row>
    <row r="55" spans="1:13" ht="15">
      <c r="A55" s="135"/>
      <c r="B55" s="136"/>
      <c r="C55" s="14"/>
      <c r="D55" s="14"/>
      <c r="E55" s="16" t="s">
        <v>84</v>
      </c>
      <c r="F55" s="14"/>
      <c r="G55" s="14"/>
      <c r="H55" s="14"/>
      <c r="I55" s="14"/>
      <c r="J55" s="14"/>
      <c r="K55" s="126"/>
      <c r="L55" s="15"/>
      <c r="M55" s="126"/>
    </row>
    <row r="56" spans="1:13" ht="15">
      <c r="A56" s="135"/>
      <c r="B56" s="136"/>
      <c r="C56" s="14"/>
      <c r="D56" s="14"/>
      <c r="E56" s="16"/>
      <c r="F56" s="14"/>
      <c r="G56" s="14"/>
      <c r="H56" s="14"/>
      <c r="I56" s="14"/>
      <c r="J56" s="14"/>
      <c r="K56" s="126"/>
      <c r="L56" s="15"/>
      <c r="M56" s="137"/>
    </row>
    <row r="57" spans="1:13" ht="15.75">
      <c r="A57" s="1" t="s">
        <v>140</v>
      </c>
      <c r="B57" s="1"/>
      <c r="C57" s="1"/>
      <c r="D57" s="1"/>
      <c r="E57" s="1"/>
      <c r="F57" s="1"/>
      <c r="G57" s="2"/>
      <c r="H57" s="2"/>
      <c r="J57" s="14"/>
      <c r="K57" s="126"/>
      <c r="L57" s="15"/>
      <c r="M57" s="137"/>
    </row>
    <row r="58" spans="1:13" ht="15.75">
      <c r="A58" s="1" t="s">
        <v>85</v>
      </c>
      <c r="B58" s="1"/>
      <c r="C58" s="1"/>
      <c r="D58" s="1"/>
      <c r="E58" s="1"/>
      <c r="F58" s="1" t="s">
        <v>86</v>
      </c>
      <c r="G58" s="2"/>
      <c r="H58" s="2"/>
      <c r="J58" s="14"/>
      <c r="K58" s="126"/>
      <c r="L58" s="15"/>
      <c r="M58" s="137"/>
    </row>
    <row r="59" spans="1:13" ht="16.5" thickBot="1">
      <c r="A59" s="1"/>
      <c r="B59" s="1"/>
      <c r="C59" s="1"/>
      <c r="D59" s="1"/>
      <c r="E59" s="1"/>
      <c r="F59" s="1"/>
      <c r="G59" s="2"/>
      <c r="H59" s="2"/>
      <c r="J59" s="14"/>
      <c r="K59" s="126"/>
      <c r="L59" s="15"/>
      <c r="M59" s="137"/>
    </row>
    <row r="60" spans="1:14" ht="63.75" thickBot="1">
      <c r="A60" s="23" t="s">
        <v>45</v>
      </c>
      <c r="B60" s="22" t="s">
        <v>0</v>
      </c>
      <c r="C60" s="18" t="s">
        <v>1</v>
      </c>
      <c r="D60" s="49" t="s">
        <v>53</v>
      </c>
      <c r="E60" s="138" t="s">
        <v>87</v>
      </c>
      <c r="F60" s="139" t="s">
        <v>88</v>
      </c>
      <c r="G60" s="140"/>
      <c r="H60" s="140"/>
      <c r="I60" s="140"/>
      <c r="J60" s="140"/>
      <c r="K60" s="140"/>
      <c r="L60" s="141" t="s">
        <v>2</v>
      </c>
      <c r="M60" s="130" t="s">
        <v>66</v>
      </c>
      <c r="N60" s="131" t="s">
        <v>81</v>
      </c>
    </row>
    <row r="61" spans="1:14" ht="15.75">
      <c r="A61" s="40">
        <v>1</v>
      </c>
      <c r="B61" s="142" t="s">
        <v>89</v>
      </c>
      <c r="C61" s="143" t="s">
        <v>41</v>
      </c>
      <c r="D61" s="143" t="s">
        <v>90</v>
      </c>
      <c r="E61" s="144">
        <v>2080</v>
      </c>
      <c r="F61" s="145">
        <v>3000</v>
      </c>
      <c r="G61" s="5"/>
      <c r="H61" s="5"/>
      <c r="I61" s="43"/>
      <c r="J61" s="5"/>
      <c r="K61" s="146"/>
      <c r="L61" s="147">
        <v>4</v>
      </c>
      <c r="M61" s="148">
        <f>E61*L61</f>
        <v>8320</v>
      </c>
      <c r="N61" s="82"/>
    </row>
    <row r="62" spans="1:14" ht="15.75">
      <c r="A62" s="149">
        <v>2</v>
      </c>
      <c r="B62" s="150" t="s">
        <v>91</v>
      </c>
      <c r="C62" s="151" t="s">
        <v>92</v>
      </c>
      <c r="D62" s="151" t="s">
        <v>93</v>
      </c>
      <c r="E62" s="144">
        <v>2080</v>
      </c>
      <c r="F62" s="145">
        <v>3000</v>
      </c>
      <c r="G62" s="8"/>
      <c r="H62" s="8"/>
      <c r="I62" s="11"/>
      <c r="J62" s="8"/>
      <c r="K62" s="152"/>
      <c r="L62" s="147">
        <v>3</v>
      </c>
      <c r="M62" s="148">
        <f>E62*L62</f>
        <v>6240</v>
      </c>
      <c r="N62" s="82"/>
    </row>
    <row r="63" spans="1:14" ht="15.75">
      <c r="A63" s="149">
        <v>3</v>
      </c>
      <c r="B63" s="150" t="s">
        <v>94</v>
      </c>
      <c r="C63" s="151"/>
      <c r="D63" s="151"/>
      <c r="E63" s="144">
        <v>2080</v>
      </c>
      <c r="F63" s="145">
        <v>3000</v>
      </c>
      <c r="G63" s="8"/>
      <c r="H63" s="8"/>
      <c r="I63" s="11"/>
      <c r="J63" s="8"/>
      <c r="K63" s="152"/>
      <c r="L63" s="147"/>
      <c r="M63" s="153" t="s">
        <v>95</v>
      </c>
      <c r="N63" s="82"/>
    </row>
    <row r="64" spans="1:14" ht="15">
      <c r="A64" s="135"/>
      <c r="B64" s="136"/>
      <c r="C64" s="14" t="s">
        <v>96</v>
      </c>
      <c r="D64" s="14"/>
      <c r="E64" s="16"/>
      <c r="F64" s="14"/>
      <c r="G64" s="14"/>
      <c r="H64" s="14"/>
      <c r="I64" s="14"/>
      <c r="J64" s="14"/>
      <c r="K64" s="126"/>
      <c r="L64" s="15"/>
      <c r="M64" s="154">
        <f>M61+M62</f>
        <v>14560</v>
      </c>
      <c r="N64" s="47"/>
    </row>
    <row r="65" spans="1:14" ht="15">
      <c r="A65" s="135"/>
      <c r="B65" s="136"/>
      <c r="C65" s="14"/>
      <c r="D65" s="14"/>
      <c r="E65" s="16"/>
      <c r="F65" s="14"/>
      <c r="G65" s="14"/>
      <c r="H65" s="14"/>
      <c r="I65" s="14"/>
      <c r="J65" s="14"/>
      <c r="K65" s="126"/>
      <c r="L65" s="15"/>
      <c r="M65" s="137"/>
      <c r="N65" s="47"/>
    </row>
    <row r="66" spans="1:11" ht="15">
      <c r="A66" s="135"/>
      <c r="B66" s="136"/>
      <c r="C66" s="21"/>
      <c r="J66" s="47"/>
      <c r="K66" s="21"/>
    </row>
    <row r="67" spans="1:11" ht="15">
      <c r="A67" s="135"/>
      <c r="B67" s="136"/>
      <c r="C67" s="21"/>
      <c r="J67" s="21"/>
      <c r="K67" s="21"/>
    </row>
    <row r="68" spans="1:9" ht="15">
      <c r="A68" s="135"/>
      <c r="B68" s="136"/>
      <c r="I68" s="21"/>
    </row>
    <row r="69" spans="1:10" ht="15">
      <c r="A69" s="135"/>
      <c r="B69" s="136"/>
      <c r="J69" s="21"/>
    </row>
    <row r="70" spans="1:13" ht="15">
      <c r="A70" s="135"/>
      <c r="B70" s="136"/>
      <c r="C70" s="14"/>
      <c r="D70" s="14"/>
      <c r="E70" s="16"/>
      <c r="F70" s="14"/>
      <c r="G70" s="14"/>
      <c r="H70" s="14"/>
      <c r="I70" s="14"/>
      <c r="J70" s="14"/>
      <c r="K70" s="126"/>
      <c r="L70" s="15"/>
      <c r="M70" s="137"/>
    </row>
    <row r="71" spans="1:13" ht="15">
      <c r="A71" s="135" t="s">
        <v>46</v>
      </c>
      <c r="B71" s="155"/>
      <c r="C71" s="156"/>
      <c r="D71" s="156"/>
      <c r="E71" s="75"/>
      <c r="F71" s="156"/>
      <c r="G71" s="156"/>
      <c r="H71" s="156"/>
      <c r="I71" s="156"/>
      <c r="J71" s="156"/>
      <c r="K71" s="157"/>
      <c r="L71" s="90"/>
      <c r="M71" s="158"/>
    </row>
    <row r="72" spans="1:13" ht="15">
      <c r="A72" s="135" t="s">
        <v>47</v>
      </c>
      <c r="B72" s="155"/>
      <c r="C72" s="156"/>
      <c r="D72" s="156"/>
      <c r="E72" s="75"/>
      <c r="F72" s="156"/>
      <c r="G72" s="156"/>
      <c r="H72" s="156"/>
      <c r="I72" s="156"/>
      <c r="J72" s="156"/>
      <c r="K72" s="157"/>
      <c r="L72" s="159"/>
      <c r="M72" s="158"/>
    </row>
    <row r="73" spans="1:13" ht="15">
      <c r="A73" s="135" t="s">
        <v>78</v>
      </c>
      <c r="B73" s="155"/>
      <c r="C73" s="156"/>
      <c r="D73" s="156"/>
      <c r="E73" s="75"/>
      <c r="F73" s="156"/>
      <c r="G73" s="156"/>
      <c r="H73" s="156"/>
      <c r="I73" s="156"/>
      <c r="J73" s="156"/>
      <c r="K73" s="157"/>
      <c r="L73" s="159"/>
      <c r="M73" s="158"/>
    </row>
    <row r="74" spans="1:13" ht="15">
      <c r="A74" s="160"/>
      <c r="B74" s="160"/>
      <c r="C74" s="160"/>
      <c r="D74" s="161" t="s">
        <v>141</v>
      </c>
      <c r="E74" s="160"/>
      <c r="F74" s="21"/>
      <c r="G74" s="21"/>
      <c r="H74" s="125"/>
      <c r="I74" s="125"/>
      <c r="J74" s="125"/>
      <c r="K74" s="157"/>
      <c r="L74" s="162"/>
      <c r="M74" s="163"/>
    </row>
    <row r="75" spans="1:13" ht="15">
      <c r="A75" s="160"/>
      <c r="B75" s="160"/>
      <c r="C75" s="160"/>
      <c r="D75" s="21" t="s">
        <v>135</v>
      </c>
      <c r="E75" s="160"/>
      <c r="F75" s="160"/>
      <c r="G75" s="160"/>
      <c r="H75" s="160"/>
      <c r="I75" s="160"/>
      <c r="J75" s="160"/>
      <c r="K75" s="164"/>
      <c r="L75" s="164"/>
      <c r="M75" s="164"/>
    </row>
    <row r="76" spans="1:14" ht="39">
      <c r="A76" s="165"/>
      <c r="B76" s="166" t="s">
        <v>0</v>
      </c>
      <c r="C76" s="166" t="s">
        <v>1</v>
      </c>
      <c r="D76" s="167" t="s">
        <v>97</v>
      </c>
      <c r="E76" s="167" t="s">
        <v>52</v>
      </c>
      <c r="F76" s="167" t="s">
        <v>26</v>
      </c>
      <c r="G76" s="167" t="s">
        <v>3</v>
      </c>
      <c r="H76" s="167" t="s">
        <v>4</v>
      </c>
      <c r="I76" s="167" t="s">
        <v>5</v>
      </c>
      <c r="J76" s="167" t="s">
        <v>6</v>
      </c>
      <c r="K76" s="167" t="s">
        <v>7</v>
      </c>
      <c r="L76" s="168" t="s">
        <v>2</v>
      </c>
      <c r="M76" s="168" t="s">
        <v>66</v>
      </c>
      <c r="N76" s="169" t="s">
        <v>81</v>
      </c>
    </row>
    <row r="77" spans="1:14" ht="15">
      <c r="A77" s="166">
        <v>1</v>
      </c>
      <c r="B77" s="170" t="s">
        <v>98</v>
      </c>
      <c r="C77" s="171" t="s">
        <v>99</v>
      </c>
      <c r="D77" s="166" t="s">
        <v>100</v>
      </c>
      <c r="E77" s="172">
        <v>3000</v>
      </c>
      <c r="F77" s="173">
        <v>5</v>
      </c>
      <c r="G77" s="5">
        <f>ROUND((E77*7.5%)+E77,0)</f>
        <v>3225</v>
      </c>
      <c r="H77" s="5">
        <f aca="true" t="shared" si="11" ref="H77:I92">ROUND((G77*5%)+G77,0)</f>
        <v>3386</v>
      </c>
      <c r="I77" s="43">
        <f t="shared" si="11"/>
        <v>3555</v>
      </c>
      <c r="J77" s="5">
        <f aca="true" t="shared" si="12" ref="J77:K92">ROUND((I77*2.5%)+I77,0)</f>
        <v>3644</v>
      </c>
      <c r="K77" s="6">
        <f t="shared" si="12"/>
        <v>3735</v>
      </c>
      <c r="L77" s="174">
        <f>E77/3000</f>
        <v>1</v>
      </c>
      <c r="M77" s="175">
        <f>K77*1</f>
        <v>3735</v>
      </c>
      <c r="N77" s="176">
        <f>M77+347</f>
        <v>4082</v>
      </c>
    </row>
    <row r="78" spans="1:14" ht="15">
      <c r="A78" s="166">
        <v>2</v>
      </c>
      <c r="B78" s="170" t="s">
        <v>101</v>
      </c>
      <c r="C78" s="171" t="s">
        <v>17</v>
      </c>
      <c r="D78" s="166" t="s">
        <v>100</v>
      </c>
      <c r="E78" s="172">
        <v>3000</v>
      </c>
      <c r="F78" s="173">
        <v>5</v>
      </c>
      <c r="G78" s="5">
        <f aca="true" t="shared" si="13" ref="G78:G97">ROUND((E78*7.5%)+E78,0)</f>
        <v>3225</v>
      </c>
      <c r="H78" s="5">
        <f t="shared" si="11"/>
        <v>3386</v>
      </c>
      <c r="I78" s="43">
        <f t="shared" si="11"/>
        <v>3555</v>
      </c>
      <c r="J78" s="5">
        <f t="shared" si="12"/>
        <v>3644</v>
      </c>
      <c r="K78" s="6">
        <f t="shared" si="12"/>
        <v>3735</v>
      </c>
      <c r="L78" s="174">
        <f aca="true" t="shared" si="14" ref="L78:L97">E78/3000</f>
        <v>1</v>
      </c>
      <c r="M78" s="175">
        <f>K78*1</f>
        <v>3735</v>
      </c>
      <c r="N78" s="176">
        <f aca="true" t="shared" si="15" ref="N78:N97">M78+347</f>
        <v>4082</v>
      </c>
    </row>
    <row r="79" spans="1:14" ht="15">
      <c r="A79" s="166">
        <v>3</v>
      </c>
      <c r="B79" s="170" t="s">
        <v>102</v>
      </c>
      <c r="C79" s="171" t="s">
        <v>103</v>
      </c>
      <c r="D79" s="166" t="s">
        <v>100</v>
      </c>
      <c r="E79" s="172">
        <v>3000</v>
      </c>
      <c r="F79" s="173">
        <v>3</v>
      </c>
      <c r="G79" s="5">
        <f t="shared" si="13"/>
        <v>3225</v>
      </c>
      <c r="H79" s="5">
        <f t="shared" si="11"/>
        <v>3386</v>
      </c>
      <c r="I79" s="6">
        <f t="shared" si="11"/>
        <v>3555</v>
      </c>
      <c r="J79" s="43">
        <f t="shared" si="12"/>
        <v>3644</v>
      </c>
      <c r="K79" s="43">
        <f t="shared" si="12"/>
        <v>3735</v>
      </c>
      <c r="L79" s="174">
        <f t="shared" si="14"/>
        <v>1</v>
      </c>
      <c r="M79" s="177">
        <f>I79*1</f>
        <v>3555</v>
      </c>
      <c r="N79" s="176">
        <f t="shared" si="15"/>
        <v>3902</v>
      </c>
    </row>
    <row r="80" spans="1:14" ht="15">
      <c r="A80" s="166">
        <v>4</v>
      </c>
      <c r="B80" s="170" t="s">
        <v>104</v>
      </c>
      <c r="C80" s="171" t="s">
        <v>17</v>
      </c>
      <c r="D80" s="166" t="s">
        <v>100</v>
      </c>
      <c r="E80" s="172">
        <v>3000</v>
      </c>
      <c r="F80" s="173">
        <v>5</v>
      </c>
      <c r="G80" s="5">
        <f t="shared" si="13"/>
        <v>3225</v>
      </c>
      <c r="H80" s="5">
        <f t="shared" si="11"/>
        <v>3386</v>
      </c>
      <c r="I80" s="43">
        <f t="shared" si="11"/>
        <v>3555</v>
      </c>
      <c r="J80" s="5">
        <f t="shared" si="12"/>
        <v>3644</v>
      </c>
      <c r="K80" s="6">
        <f t="shared" si="12"/>
        <v>3735</v>
      </c>
      <c r="L80" s="174">
        <f t="shared" si="14"/>
        <v>1</v>
      </c>
      <c r="M80" s="175">
        <f>K80*1</f>
        <v>3735</v>
      </c>
      <c r="N80" s="176">
        <f t="shared" si="15"/>
        <v>4082</v>
      </c>
    </row>
    <row r="81" spans="1:14" ht="15">
      <c r="A81" s="166">
        <v>5</v>
      </c>
      <c r="B81" s="170" t="s">
        <v>20</v>
      </c>
      <c r="C81" s="171" t="s">
        <v>105</v>
      </c>
      <c r="D81" s="166" t="s">
        <v>100</v>
      </c>
      <c r="E81" s="172">
        <v>3000</v>
      </c>
      <c r="F81" s="173">
        <v>2</v>
      </c>
      <c r="G81" s="5">
        <f>ROUND((E81*7.5%)+E81,0)</f>
        <v>3225</v>
      </c>
      <c r="H81" s="6">
        <f t="shared" si="11"/>
        <v>3386</v>
      </c>
      <c r="I81" s="43">
        <f t="shared" si="11"/>
        <v>3555</v>
      </c>
      <c r="J81" s="5">
        <f t="shared" si="12"/>
        <v>3644</v>
      </c>
      <c r="K81" s="43">
        <f t="shared" si="12"/>
        <v>3735</v>
      </c>
      <c r="L81" s="174">
        <f t="shared" si="14"/>
        <v>1</v>
      </c>
      <c r="M81" s="177">
        <f>H81*1</f>
        <v>3386</v>
      </c>
      <c r="N81" s="176">
        <f t="shared" si="15"/>
        <v>3733</v>
      </c>
    </row>
    <row r="82" spans="1:14" ht="19.5">
      <c r="A82" s="166">
        <v>6</v>
      </c>
      <c r="B82" s="170" t="s">
        <v>106</v>
      </c>
      <c r="C82" s="171" t="s">
        <v>107</v>
      </c>
      <c r="D82" s="166" t="s">
        <v>100</v>
      </c>
      <c r="E82" s="172">
        <v>3000</v>
      </c>
      <c r="F82" s="173">
        <v>4</v>
      </c>
      <c r="G82" s="5">
        <f t="shared" si="13"/>
        <v>3225</v>
      </c>
      <c r="H82" s="5">
        <f t="shared" si="11"/>
        <v>3386</v>
      </c>
      <c r="I82" s="43">
        <f t="shared" si="11"/>
        <v>3555</v>
      </c>
      <c r="J82" s="6">
        <f t="shared" si="12"/>
        <v>3644</v>
      </c>
      <c r="K82" s="43">
        <f t="shared" si="12"/>
        <v>3735</v>
      </c>
      <c r="L82" s="174">
        <f t="shared" si="14"/>
        <v>1</v>
      </c>
      <c r="M82" s="177">
        <f>J82*1</f>
        <v>3644</v>
      </c>
      <c r="N82" s="176">
        <f t="shared" si="15"/>
        <v>3991</v>
      </c>
    </row>
    <row r="83" spans="1:14" ht="15">
      <c r="A83" s="166">
        <v>7</v>
      </c>
      <c r="B83" s="170" t="s">
        <v>108</v>
      </c>
      <c r="C83" s="171" t="s">
        <v>109</v>
      </c>
      <c r="D83" s="166" t="s">
        <v>100</v>
      </c>
      <c r="E83" s="172">
        <v>3000</v>
      </c>
      <c r="F83" s="173">
        <v>2</v>
      </c>
      <c r="G83" s="5">
        <f t="shared" si="13"/>
        <v>3225</v>
      </c>
      <c r="H83" s="6">
        <f t="shared" si="11"/>
        <v>3386</v>
      </c>
      <c r="I83" s="43">
        <f t="shared" si="11"/>
        <v>3555</v>
      </c>
      <c r="J83" s="5">
        <f t="shared" si="12"/>
        <v>3644</v>
      </c>
      <c r="K83" s="43">
        <f t="shared" si="12"/>
        <v>3735</v>
      </c>
      <c r="L83" s="174">
        <f t="shared" si="14"/>
        <v>1</v>
      </c>
      <c r="M83" s="177">
        <f>H83*1</f>
        <v>3386</v>
      </c>
      <c r="N83" s="176">
        <f t="shared" si="15"/>
        <v>3733</v>
      </c>
    </row>
    <row r="84" spans="1:14" ht="15">
      <c r="A84" s="166">
        <v>8</v>
      </c>
      <c r="B84" s="170" t="s">
        <v>110</v>
      </c>
      <c r="C84" s="171" t="s">
        <v>111</v>
      </c>
      <c r="D84" s="166" t="s">
        <v>100</v>
      </c>
      <c r="E84" s="172">
        <v>3000</v>
      </c>
      <c r="F84" s="173">
        <v>4</v>
      </c>
      <c r="G84" s="5">
        <f t="shared" si="13"/>
        <v>3225</v>
      </c>
      <c r="H84" s="5">
        <f t="shared" si="11"/>
        <v>3386</v>
      </c>
      <c r="I84" s="43">
        <f t="shared" si="11"/>
        <v>3555</v>
      </c>
      <c r="J84" s="6">
        <f t="shared" si="12"/>
        <v>3644</v>
      </c>
      <c r="K84" s="43">
        <f t="shared" si="12"/>
        <v>3735</v>
      </c>
      <c r="L84" s="174">
        <f t="shared" si="14"/>
        <v>1</v>
      </c>
      <c r="M84" s="177">
        <f>J84*1</f>
        <v>3644</v>
      </c>
      <c r="N84" s="176">
        <f t="shared" si="15"/>
        <v>3991</v>
      </c>
    </row>
    <row r="85" spans="1:14" ht="15">
      <c r="A85" s="178">
        <v>9</v>
      </c>
      <c r="B85" s="179" t="s">
        <v>20</v>
      </c>
      <c r="C85" s="180" t="s">
        <v>112</v>
      </c>
      <c r="D85" s="181" t="s">
        <v>100</v>
      </c>
      <c r="E85" s="172">
        <v>3000</v>
      </c>
      <c r="F85" s="182">
        <v>3</v>
      </c>
      <c r="G85" s="5">
        <f t="shared" si="13"/>
        <v>3225</v>
      </c>
      <c r="H85" s="5">
        <f t="shared" si="11"/>
        <v>3386</v>
      </c>
      <c r="I85" s="6">
        <f t="shared" si="11"/>
        <v>3555</v>
      </c>
      <c r="J85" s="5">
        <f t="shared" si="12"/>
        <v>3644</v>
      </c>
      <c r="K85" s="43">
        <f t="shared" si="12"/>
        <v>3735</v>
      </c>
      <c r="L85" s="174">
        <f t="shared" si="14"/>
        <v>1</v>
      </c>
      <c r="M85" s="177">
        <f>I85*1</f>
        <v>3555</v>
      </c>
      <c r="N85" s="176">
        <f t="shared" si="15"/>
        <v>3902</v>
      </c>
    </row>
    <row r="86" spans="1:14" ht="15">
      <c r="A86" s="183">
        <v>10</v>
      </c>
      <c r="B86" s="170" t="s">
        <v>113</v>
      </c>
      <c r="C86" s="171" t="s">
        <v>114</v>
      </c>
      <c r="D86" s="184" t="s">
        <v>100</v>
      </c>
      <c r="E86" s="172">
        <v>3000</v>
      </c>
      <c r="F86" s="185">
        <v>2</v>
      </c>
      <c r="G86" s="5">
        <f>ROUND((E86*7.5%)+E86,0)</f>
        <v>3225</v>
      </c>
      <c r="H86" s="6">
        <f t="shared" si="11"/>
        <v>3386</v>
      </c>
      <c r="I86" s="43">
        <f t="shared" si="11"/>
        <v>3555</v>
      </c>
      <c r="J86" s="5">
        <f t="shared" si="12"/>
        <v>3644</v>
      </c>
      <c r="K86" s="43">
        <f t="shared" si="12"/>
        <v>3735</v>
      </c>
      <c r="L86" s="174">
        <f t="shared" si="14"/>
        <v>1</v>
      </c>
      <c r="M86" s="177">
        <f>H86*1</f>
        <v>3386</v>
      </c>
      <c r="N86" s="176">
        <f t="shared" si="15"/>
        <v>3733</v>
      </c>
    </row>
    <row r="87" spans="1:14" ht="15">
      <c r="A87" s="184">
        <v>11</v>
      </c>
      <c r="B87" s="186" t="s">
        <v>115</v>
      </c>
      <c r="C87" s="187" t="s">
        <v>17</v>
      </c>
      <c r="D87" s="184" t="s">
        <v>100</v>
      </c>
      <c r="E87" s="172">
        <v>3000</v>
      </c>
      <c r="F87" s="173">
        <v>4</v>
      </c>
      <c r="G87" s="5">
        <f t="shared" si="13"/>
        <v>3225</v>
      </c>
      <c r="H87" s="5">
        <f t="shared" si="11"/>
        <v>3386</v>
      </c>
      <c r="I87" s="43">
        <f t="shared" si="11"/>
        <v>3555</v>
      </c>
      <c r="J87" s="6">
        <f t="shared" si="12"/>
        <v>3644</v>
      </c>
      <c r="K87" s="43">
        <f t="shared" si="12"/>
        <v>3735</v>
      </c>
      <c r="L87" s="174">
        <f t="shared" si="14"/>
        <v>1</v>
      </c>
      <c r="M87" s="177">
        <f>J87*1</f>
        <v>3644</v>
      </c>
      <c r="N87" s="176">
        <f t="shared" si="15"/>
        <v>3991</v>
      </c>
    </row>
    <row r="88" spans="1:14" ht="15">
      <c r="A88" s="183">
        <v>12</v>
      </c>
      <c r="B88" s="186" t="s">
        <v>116</v>
      </c>
      <c r="C88" s="187" t="s">
        <v>117</v>
      </c>
      <c r="D88" s="184" t="s">
        <v>100</v>
      </c>
      <c r="E88" s="172">
        <v>3000</v>
      </c>
      <c r="F88" s="185">
        <v>3</v>
      </c>
      <c r="G88" s="5">
        <f t="shared" si="13"/>
        <v>3225</v>
      </c>
      <c r="H88" s="5">
        <f t="shared" si="11"/>
        <v>3386</v>
      </c>
      <c r="I88" s="6">
        <f t="shared" si="11"/>
        <v>3555</v>
      </c>
      <c r="J88" s="5">
        <f t="shared" si="12"/>
        <v>3644</v>
      </c>
      <c r="K88" s="43">
        <f t="shared" si="12"/>
        <v>3735</v>
      </c>
      <c r="L88" s="174">
        <f t="shared" si="14"/>
        <v>1</v>
      </c>
      <c r="M88" s="177">
        <f>I88*1</f>
        <v>3555</v>
      </c>
      <c r="N88" s="176">
        <f t="shared" si="15"/>
        <v>3902</v>
      </c>
    </row>
    <row r="89" spans="1:14" ht="15">
      <c r="A89" s="188">
        <v>13</v>
      </c>
      <c r="B89" s="186" t="s">
        <v>55</v>
      </c>
      <c r="C89" s="187" t="s">
        <v>118</v>
      </c>
      <c r="D89" s="184" t="s">
        <v>100</v>
      </c>
      <c r="E89" s="172">
        <v>3000</v>
      </c>
      <c r="F89" s="189">
        <v>0</v>
      </c>
      <c r="G89" s="5">
        <f t="shared" si="13"/>
        <v>3225</v>
      </c>
      <c r="H89" s="5">
        <f t="shared" si="11"/>
        <v>3386</v>
      </c>
      <c r="I89" s="43">
        <f t="shared" si="11"/>
        <v>3555</v>
      </c>
      <c r="J89" s="5">
        <f t="shared" si="12"/>
        <v>3644</v>
      </c>
      <c r="K89" s="43">
        <f t="shared" si="12"/>
        <v>3735</v>
      </c>
      <c r="L89" s="174">
        <f t="shared" si="14"/>
        <v>1</v>
      </c>
      <c r="M89" s="177">
        <f>E89*1</f>
        <v>3000</v>
      </c>
      <c r="N89" s="176">
        <f t="shared" si="15"/>
        <v>3347</v>
      </c>
    </row>
    <row r="90" spans="1:14" ht="19.5">
      <c r="A90" s="188">
        <v>14</v>
      </c>
      <c r="B90" s="186" t="s">
        <v>39</v>
      </c>
      <c r="C90" s="187" t="s">
        <v>119</v>
      </c>
      <c r="D90" s="184" t="s">
        <v>100</v>
      </c>
      <c r="E90" s="172">
        <v>3000</v>
      </c>
      <c r="F90" s="189">
        <v>0</v>
      </c>
      <c r="G90" s="5">
        <f t="shared" si="13"/>
        <v>3225</v>
      </c>
      <c r="H90" s="5">
        <f t="shared" si="11"/>
        <v>3386</v>
      </c>
      <c r="I90" s="43">
        <f t="shared" si="11"/>
        <v>3555</v>
      </c>
      <c r="J90" s="5">
        <f t="shared" si="12"/>
        <v>3644</v>
      </c>
      <c r="K90" s="43">
        <f t="shared" si="12"/>
        <v>3735</v>
      </c>
      <c r="L90" s="174">
        <f t="shared" si="14"/>
        <v>1</v>
      </c>
      <c r="M90" s="177">
        <f>E90*1</f>
        <v>3000</v>
      </c>
      <c r="N90" s="176">
        <f t="shared" si="15"/>
        <v>3347</v>
      </c>
    </row>
    <row r="91" spans="1:14" ht="19.5">
      <c r="A91" s="188">
        <v>15</v>
      </c>
      <c r="B91" s="186" t="s">
        <v>120</v>
      </c>
      <c r="C91" s="187" t="s">
        <v>121</v>
      </c>
      <c r="D91" s="184" t="s">
        <v>100</v>
      </c>
      <c r="E91" s="172">
        <v>3000</v>
      </c>
      <c r="F91" s="185">
        <v>3</v>
      </c>
      <c r="G91" s="5">
        <f t="shared" si="13"/>
        <v>3225</v>
      </c>
      <c r="H91" s="5">
        <f t="shared" si="11"/>
        <v>3386</v>
      </c>
      <c r="I91" s="6">
        <f t="shared" si="11"/>
        <v>3555</v>
      </c>
      <c r="J91" s="5">
        <f t="shared" si="12"/>
        <v>3644</v>
      </c>
      <c r="K91" s="43">
        <f t="shared" si="12"/>
        <v>3735</v>
      </c>
      <c r="L91" s="174">
        <f t="shared" si="14"/>
        <v>1</v>
      </c>
      <c r="M91" s="177">
        <f>I91*1</f>
        <v>3555</v>
      </c>
      <c r="N91" s="176">
        <f t="shared" si="15"/>
        <v>3902</v>
      </c>
    </row>
    <row r="92" spans="1:14" ht="15">
      <c r="A92" s="188">
        <v>16</v>
      </c>
      <c r="B92" s="186" t="s">
        <v>122</v>
      </c>
      <c r="C92" s="187" t="s">
        <v>123</v>
      </c>
      <c r="D92" s="184" t="s">
        <v>100</v>
      </c>
      <c r="E92" s="172">
        <v>3000</v>
      </c>
      <c r="F92" s="189">
        <v>0</v>
      </c>
      <c r="G92" s="5">
        <f t="shared" si="13"/>
        <v>3225</v>
      </c>
      <c r="H92" s="5">
        <f t="shared" si="11"/>
        <v>3386</v>
      </c>
      <c r="I92" s="43">
        <f t="shared" si="11"/>
        <v>3555</v>
      </c>
      <c r="J92" s="5">
        <f t="shared" si="12"/>
        <v>3644</v>
      </c>
      <c r="K92" s="43">
        <f t="shared" si="12"/>
        <v>3735</v>
      </c>
      <c r="L92" s="174">
        <f t="shared" si="14"/>
        <v>1</v>
      </c>
      <c r="M92" s="190">
        <f>E92*1</f>
        <v>3000</v>
      </c>
      <c r="N92" s="176">
        <f t="shared" si="15"/>
        <v>3347</v>
      </c>
    </row>
    <row r="93" spans="1:14" ht="15">
      <c r="A93" s="191">
        <v>17</v>
      </c>
      <c r="B93" s="192" t="s">
        <v>124</v>
      </c>
      <c r="C93" s="193" t="s">
        <v>125</v>
      </c>
      <c r="D93" s="191" t="s">
        <v>100</v>
      </c>
      <c r="E93" s="172">
        <v>3000</v>
      </c>
      <c r="F93" s="194">
        <v>0</v>
      </c>
      <c r="G93" s="5">
        <f t="shared" si="13"/>
        <v>3225</v>
      </c>
      <c r="H93" s="5">
        <f aca="true" t="shared" si="16" ref="H93:I97">ROUND((G93*5%)+G93,0)</f>
        <v>3386</v>
      </c>
      <c r="I93" s="43">
        <f t="shared" si="16"/>
        <v>3555</v>
      </c>
      <c r="J93" s="5">
        <f aca="true" t="shared" si="17" ref="J93:K97">ROUND((I93*2.5%)+I93,0)</f>
        <v>3644</v>
      </c>
      <c r="K93" s="43">
        <f t="shared" si="17"/>
        <v>3735</v>
      </c>
      <c r="L93" s="174">
        <f t="shared" si="14"/>
        <v>1</v>
      </c>
      <c r="M93" s="195">
        <f>E93*1</f>
        <v>3000</v>
      </c>
      <c r="N93" s="176">
        <f t="shared" si="15"/>
        <v>3347</v>
      </c>
    </row>
    <row r="94" spans="1:14" ht="15">
      <c r="A94" s="196">
        <v>18</v>
      </c>
      <c r="B94" s="186" t="s">
        <v>126</v>
      </c>
      <c r="C94" s="187" t="s">
        <v>127</v>
      </c>
      <c r="D94" s="184" t="s">
        <v>100</v>
      </c>
      <c r="E94" s="172">
        <v>3000</v>
      </c>
      <c r="F94" s="185">
        <v>1</v>
      </c>
      <c r="G94" s="6">
        <f t="shared" si="13"/>
        <v>3225</v>
      </c>
      <c r="H94" s="5">
        <f t="shared" si="16"/>
        <v>3386</v>
      </c>
      <c r="I94" s="43">
        <f t="shared" si="16"/>
        <v>3555</v>
      </c>
      <c r="J94" s="5">
        <f t="shared" si="17"/>
        <v>3644</v>
      </c>
      <c r="K94" s="43">
        <f t="shared" si="17"/>
        <v>3735</v>
      </c>
      <c r="L94" s="174">
        <f t="shared" si="14"/>
        <v>1</v>
      </c>
      <c r="M94" s="177">
        <f>G94*1</f>
        <v>3225</v>
      </c>
      <c r="N94" s="176">
        <f t="shared" si="15"/>
        <v>3572</v>
      </c>
    </row>
    <row r="95" spans="1:14" ht="15">
      <c r="A95" s="197">
        <v>19</v>
      </c>
      <c r="B95" s="198" t="s">
        <v>128</v>
      </c>
      <c r="C95" s="198" t="s">
        <v>129</v>
      </c>
      <c r="D95" s="181" t="s">
        <v>100</v>
      </c>
      <c r="E95" s="172">
        <v>3000</v>
      </c>
      <c r="F95" s="199">
        <v>4</v>
      </c>
      <c r="G95" s="5">
        <f t="shared" si="13"/>
        <v>3225</v>
      </c>
      <c r="H95" s="5">
        <f t="shared" si="16"/>
        <v>3386</v>
      </c>
      <c r="I95" s="43">
        <f t="shared" si="16"/>
        <v>3555</v>
      </c>
      <c r="J95" s="6">
        <f t="shared" si="17"/>
        <v>3644</v>
      </c>
      <c r="K95" s="43">
        <f t="shared" si="17"/>
        <v>3735</v>
      </c>
      <c r="L95" s="174">
        <f t="shared" si="14"/>
        <v>1</v>
      </c>
      <c r="M95" s="200">
        <f>J95*1</f>
        <v>3644</v>
      </c>
      <c r="N95" s="176">
        <f t="shared" si="15"/>
        <v>3991</v>
      </c>
    </row>
    <row r="96" spans="1:14" ht="15">
      <c r="A96" s="201">
        <v>20</v>
      </c>
      <c r="B96" s="186" t="s">
        <v>130</v>
      </c>
      <c r="C96" s="187" t="s">
        <v>131</v>
      </c>
      <c r="D96" s="184" t="s">
        <v>100</v>
      </c>
      <c r="E96" s="172">
        <v>3000</v>
      </c>
      <c r="F96" s="189">
        <v>0</v>
      </c>
      <c r="G96" s="5">
        <f t="shared" si="13"/>
        <v>3225</v>
      </c>
      <c r="H96" s="5">
        <f t="shared" si="16"/>
        <v>3386</v>
      </c>
      <c r="I96" s="43">
        <f t="shared" si="16"/>
        <v>3555</v>
      </c>
      <c r="J96" s="5">
        <f t="shared" si="17"/>
        <v>3644</v>
      </c>
      <c r="K96" s="43">
        <f t="shared" si="17"/>
        <v>3735</v>
      </c>
      <c r="L96" s="174">
        <f t="shared" si="14"/>
        <v>1</v>
      </c>
      <c r="M96" s="190">
        <f>E96*1</f>
        <v>3000</v>
      </c>
      <c r="N96" s="176">
        <f t="shared" si="15"/>
        <v>3347</v>
      </c>
    </row>
    <row r="97" spans="1:14" ht="15">
      <c r="A97" s="184">
        <v>21</v>
      </c>
      <c r="B97" s="186" t="s">
        <v>132</v>
      </c>
      <c r="C97" s="187" t="s">
        <v>133</v>
      </c>
      <c r="D97" s="184" t="s">
        <v>100</v>
      </c>
      <c r="E97" s="172">
        <v>3000</v>
      </c>
      <c r="F97" s="189">
        <v>0</v>
      </c>
      <c r="G97" s="5">
        <f t="shared" si="13"/>
        <v>3225</v>
      </c>
      <c r="H97" s="5">
        <f t="shared" si="16"/>
        <v>3386</v>
      </c>
      <c r="I97" s="43">
        <f t="shared" si="16"/>
        <v>3555</v>
      </c>
      <c r="J97" s="5">
        <f t="shared" si="17"/>
        <v>3644</v>
      </c>
      <c r="K97" s="43">
        <f t="shared" si="17"/>
        <v>3735</v>
      </c>
      <c r="L97" s="174">
        <f t="shared" si="14"/>
        <v>1</v>
      </c>
      <c r="M97" s="190">
        <f>E97*1</f>
        <v>3000</v>
      </c>
      <c r="N97" s="176">
        <f t="shared" si="15"/>
        <v>3347</v>
      </c>
    </row>
    <row r="98" spans="1:14" ht="15">
      <c r="A98" s="202"/>
      <c r="B98" s="203" t="s">
        <v>134</v>
      </c>
      <c r="C98" s="204"/>
      <c r="D98" s="181"/>
      <c r="E98" s="35">
        <f>SUM(E77:E97)</f>
        <v>63000</v>
      </c>
      <c r="F98" s="205"/>
      <c r="G98" s="43"/>
      <c r="H98" s="43"/>
      <c r="I98" s="43"/>
      <c r="J98" s="5"/>
      <c r="K98" s="43"/>
      <c r="L98" s="7"/>
      <c r="M98" s="206">
        <f>SUM(M77:M97)</f>
        <v>71384</v>
      </c>
      <c r="N98" s="207">
        <f>SUM(N77:N97)</f>
        <v>78671</v>
      </c>
    </row>
    <row r="99" spans="1:14" ht="15">
      <c r="A99" s="217"/>
      <c r="B99" s="218"/>
      <c r="C99" s="219"/>
      <c r="D99" s="220"/>
      <c r="E99" s="16"/>
      <c r="F99" s="137"/>
      <c r="G99" s="14"/>
      <c r="H99" s="14"/>
      <c r="I99" s="14"/>
      <c r="J99" s="14"/>
      <c r="K99" s="14"/>
      <c r="L99" s="15"/>
      <c r="M99" s="137"/>
      <c r="N99" s="212"/>
    </row>
    <row r="100" spans="1:14" ht="15">
      <c r="A100" s="208"/>
      <c r="B100" s="21"/>
      <c r="I100" s="21"/>
      <c r="J100" s="21"/>
      <c r="K100" s="209"/>
      <c r="L100" s="210"/>
      <c r="M100" s="211"/>
      <c r="N100" s="212"/>
    </row>
    <row r="101" spans="1:14" ht="15.75">
      <c r="A101" s="208"/>
      <c r="B101" s="21"/>
      <c r="I101" s="21"/>
      <c r="J101" s="21"/>
      <c r="K101" s="209"/>
      <c r="L101" s="213"/>
      <c r="M101" s="214"/>
      <c r="N101" s="215"/>
    </row>
    <row r="102" spans="1:14" ht="15.75">
      <c r="A102" s="208"/>
      <c r="H102" s="21"/>
      <c r="K102" s="209"/>
      <c r="L102" s="84"/>
      <c r="M102" s="216"/>
      <c r="N102" s="216"/>
    </row>
  </sheetData>
  <sheetProtection/>
  <printOptions/>
  <pageMargins left="0.7" right="0.7" top="0.75" bottom="0.75" header="0.3" footer="0.3"/>
  <pageSetup horizontalDpi="600" verticalDpi="600" orientation="landscape" paperSize="9" scale="88" r:id="rId1"/>
  <rowBreaks count="3" manualBreakCount="3">
    <brk id="22" max="13" man="1"/>
    <brk id="47" max="13" man="1"/>
    <brk id="70" max="13" man="1"/>
  </rowBreaks>
  <ignoredErrors>
    <ignoredError sqref="M32" formula="1"/>
    <ignoredError sqref="F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SCOALA GORNET</dc:creator>
  <cp:keywords/>
  <dc:description/>
  <cp:lastModifiedBy>SECRETAR</cp:lastModifiedBy>
  <cp:lastPrinted>2023-10-26T06:42:25Z</cp:lastPrinted>
  <dcterms:created xsi:type="dcterms:W3CDTF">2017-07-17T14:08:59Z</dcterms:created>
  <dcterms:modified xsi:type="dcterms:W3CDTF">2023-10-31T06:59:28Z</dcterms:modified>
  <cp:category/>
  <cp:version/>
  <cp:contentType/>
  <cp:contentStatus/>
</cp:coreProperties>
</file>